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C:\Users\chowds02\Downloads\"/>
    </mc:Choice>
  </mc:AlternateContent>
  <xr:revisionPtr revIDLastSave="0" documentId="8_{0CA18A2C-86B8-408D-BE8A-4A1459DE0188}" xr6:coauthVersionLast="47" xr6:coauthVersionMax="47" xr10:uidLastSave="{00000000-0000-0000-0000-000000000000}"/>
  <workbookProtection workbookAlgorithmName="SHA-512" workbookHashValue="btm4MLOG8d6vM86/cpLaKAB0gEDvNlRvZexF4j7tXzWrJgcK0h5jSvBSmcDE23gB3KrPK5Voe4Zt1Fv3wQAhbw==" workbookSaltValue="bsaWF1y5+0DtqEOLtydXFw==" workbookSpinCount="100000" lockStructure="1"/>
  <bookViews>
    <workbookView xWindow="-108" yWindow="-108" windowWidth="23256" windowHeight="12576" firstSheet="1" activeTab="1" xr2:uid="{EAFE7F4F-4F6C-4437-9520-BC3482FE07EE}"/>
  </bookViews>
  <sheets>
    <sheet name="Version Control" sheetId="8" state="hidden" r:id="rId1"/>
    <sheet name="School" sheetId="10" r:id="rId2"/>
    <sheet name="Climate by postcode" sheetId="2" state="hidden" r:id="rId3"/>
    <sheet name="Correction Factors" sheetId="14" state="hidden" r:id="rId4"/>
    <sheet name="SGEx" sheetId="9" state="hidden" r:id="rId5"/>
  </sheets>
  <definedNames>
    <definedName name="_xlnm._FilterDatabase" localSheetId="2" hidden="1">'Climate by postcode'!$A$3:$D$3730</definedName>
    <definedName name="GFA">School!$H$21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2" i="10" l="1"/>
  <c r="T130" i="10" l="1"/>
  <c r="S130" i="10"/>
  <c r="N130" i="10"/>
  <c r="M130" i="10"/>
  <c r="F130" i="10"/>
  <c r="T129" i="10" l="1"/>
  <c r="S129" i="10"/>
  <c r="N129" i="10"/>
  <c r="M129" i="10"/>
  <c r="T140" i="10"/>
  <c r="S140" i="10"/>
  <c r="T139" i="10"/>
  <c r="S139" i="10"/>
  <c r="N140" i="10"/>
  <c r="N139" i="10"/>
  <c r="M140" i="10"/>
  <c r="M139" i="10"/>
  <c r="H44" i="9"/>
  <c r="H56" i="9"/>
  <c r="H57" i="9"/>
  <c r="H58" i="9"/>
  <c r="H59" i="9"/>
  <c r="H60" i="9"/>
  <c r="H61" i="9"/>
  <c r="H62" i="9"/>
  <c r="G56" i="9"/>
  <c r="G57" i="9"/>
  <c r="G58" i="9"/>
  <c r="G59" i="9"/>
  <c r="G60" i="9"/>
  <c r="G61" i="9"/>
  <c r="G62" i="9"/>
  <c r="H55" i="9"/>
  <c r="G55" i="9"/>
  <c r="Q56" i="9"/>
  <c r="Q57" i="9"/>
  <c r="Q58" i="9"/>
  <c r="Q59" i="9"/>
  <c r="Q60" i="9"/>
  <c r="Q61" i="9"/>
  <c r="Q62" i="9"/>
  <c r="Q55" i="9"/>
  <c r="P56" i="9"/>
  <c r="P57" i="9"/>
  <c r="P58" i="9"/>
  <c r="P59" i="9"/>
  <c r="P60" i="9"/>
  <c r="P61" i="9"/>
  <c r="P62" i="9"/>
  <c r="P55" i="9"/>
  <c r="Q44" i="9"/>
  <c r="Q45" i="9"/>
  <c r="Q46" i="9"/>
  <c r="Q47" i="9"/>
  <c r="Q48" i="9"/>
  <c r="Q49" i="9"/>
  <c r="Q50" i="9"/>
  <c r="P45" i="9"/>
  <c r="P46" i="9"/>
  <c r="P47" i="9"/>
  <c r="P48" i="9"/>
  <c r="P49" i="9"/>
  <c r="P50" i="9"/>
  <c r="Q43" i="9"/>
  <c r="P44" i="9"/>
  <c r="P43" i="9"/>
  <c r="G47" i="9"/>
  <c r="G48" i="9"/>
  <c r="G49" i="9"/>
  <c r="G50" i="9"/>
  <c r="G46" i="9"/>
  <c r="H46" i="9"/>
  <c r="H47" i="9"/>
  <c r="H48" i="9"/>
  <c r="H49" i="9"/>
  <c r="H50" i="9"/>
  <c r="H45" i="9"/>
  <c r="G44" i="9"/>
  <c r="G45" i="9"/>
  <c r="H43" i="9"/>
  <c r="G43" i="9"/>
  <c r="F51" i="10"/>
  <c r="J28" i="10" l="1"/>
  <c r="F140" i="10" l="1"/>
  <c r="F139" i="10"/>
  <c r="F129" i="10"/>
  <c r="F109" i="10"/>
  <c r="F115" i="10" s="1"/>
  <c r="F108" i="10"/>
  <c r="F104" i="10"/>
  <c r="F105" i="10" s="1"/>
  <c r="F98" i="10"/>
  <c r="F123" i="10" s="1"/>
  <c r="S122" i="10" l="1"/>
  <c r="M122" i="10"/>
  <c r="T122" i="10"/>
  <c r="N122" i="10"/>
  <c r="F122" i="10"/>
  <c r="F132" i="10"/>
  <c r="T120" i="10"/>
  <c r="F131" i="10"/>
  <c r="N120" i="10"/>
  <c r="M125" i="10"/>
  <c r="T119" i="10"/>
  <c r="N119" i="10"/>
  <c r="M124" i="10"/>
  <c r="S125" i="10"/>
  <c r="T132" i="10"/>
  <c r="M131" i="10"/>
  <c r="M123" i="10"/>
  <c r="F124" i="10"/>
  <c r="S124" i="10"/>
  <c r="S132" i="10"/>
  <c r="M121" i="10"/>
  <c r="T125" i="10"/>
  <c r="S123" i="10"/>
  <c r="N125" i="10"/>
  <c r="T131" i="10"/>
  <c r="N132" i="10"/>
  <c r="M120" i="10"/>
  <c r="S120" i="10"/>
  <c r="N123" i="10"/>
  <c r="S119" i="10"/>
  <c r="N121" i="10"/>
  <c r="T124" i="10"/>
  <c r="S121" i="10"/>
  <c r="N124" i="10"/>
  <c r="S131" i="10"/>
  <c r="M132" i="10"/>
  <c r="M119" i="10"/>
  <c r="T123" i="10"/>
  <c r="N131" i="10"/>
  <c r="T121" i="10"/>
  <c r="N138" i="10"/>
  <c r="T128" i="10"/>
  <c r="F128" i="10"/>
  <c r="F138" i="10"/>
  <c r="N128" i="10"/>
  <c r="M128" i="10"/>
  <c r="T138" i="10"/>
  <c r="M138" i="10"/>
  <c r="S128" i="10"/>
  <c r="S138" i="10"/>
  <c r="F110" i="10"/>
  <c r="F111" i="10"/>
  <c r="F119" i="10"/>
  <c r="F112" i="10"/>
  <c r="F113" i="10"/>
  <c r="F114" i="10"/>
  <c r="F121" i="10"/>
  <c r="F107" i="10"/>
  <c r="F106" i="10"/>
  <c r="F101" i="10"/>
  <c r="T134" i="10" l="1"/>
  <c r="S134" i="10"/>
  <c r="N134" i="10"/>
  <c r="M134" i="10"/>
  <c r="N127" i="10"/>
  <c r="M127" i="10"/>
  <c r="F127" i="10"/>
  <c r="T127" i="10"/>
  <c r="S127" i="10"/>
  <c r="M137" i="10"/>
  <c r="N137" i="10"/>
  <c r="F137" i="10"/>
  <c r="T137" i="10"/>
  <c r="S137" i="10"/>
  <c r="T126" i="10"/>
  <c r="F126" i="10"/>
  <c r="F133" i="10" s="1"/>
  <c r="S126" i="10"/>
  <c r="S133" i="10" s="1"/>
  <c r="N126" i="10"/>
  <c r="M126" i="10"/>
  <c r="F116" i="10"/>
  <c r="H36" i="9"/>
  <c r="G36" i="9"/>
  <c r="H35" i="9"/>
  <c r="G35" i="9"/>
  <c r="H34" i="9"/>
  <c r="G34" i="9"/>
  <c r="H33" i="9"/>
  <c r="G33" i="9"/>
  <c r="H32" i="9"/>
  <c r="G32" i="9"/>
  <c r="H31" i="9"/>
  <c r="G31" i="9"/>
  <c r="H30" i="9"/>
  <c r="G30" i="9"/>
  <c r="H29" i="9"/>
  <c r="G29" i="9"/>
  <c r="H25" i="9"/>
  <c r="G25" i="9"/>
  <c r="H24" i="9"/>
  <c r="G24" i="9"/>
  <c r="H23" i="9"/>
  <c r="G23" i="9"/>
  <c r="H22" i="9"/>
  <c r="G22" i="9"/>
  <c r="H21" i="9"/>
  <c r="G21" i="9"/>
  <c r="H20" i="9"/>
  <c r="G20" i="9"/>
  <c r="H19" i="9"/>
  <c r="G19" i="9"/>
  <c r="H18" i="9"/>
  <c r="G18" i="9"/>
  <c r="T133" i="10" l="1"/>
  <c r="T135" i="10" s="1"/>
  <c r="T145" i="10" s="1"/>
  <c r="T146" i="10" s="1"/>
  <c r="T147" i="10" s="1"/>
  <c r="S135" i="10"/>
  <c r="S145" i="10" s="1"/>
  <c r="S146" i="10" s="1"/>
  <c r="S147" i="10" s="1"/>
  <c r="T136" i="10"/>
  <c r="T141" i="10" s="1"/>
  <c r="T142" i="10" s="1"/>
  <c r="T148" i="10" s="1"/>
  <c r="T149" i="10" s="1"/>
  <c r="T150" i="10" s="1"/>
  <c r="M136" i="10"/>
  <c r="M141" i="10" s="1"/>
  <c r="M142" i="10" s="1"/>
  <c r="M148" i="10" s="1"/>
  <c r="M149" i="10" s="1"/>
  <c r="M150" i="10" s="1"/>
  <c r="S136" i="10"/>
  <c r="S141" i="10" s="1"/>
  <c r="S142" i="10" s="1"/>
  <c r="S148" i="10" s="1"/>
  <c r="S149" i="10" s="1"/>
  <c r="S150" i="10" s="1"/>
  <c r="N136" i="10"/>
  <c r="N141" i="10" s="1"/>
  <c r="N142" i="10" s="1"/>
  <c r="N148" i="10" s="1"/>
  <c r="N149" i="10" s="1"/>
  <c r="N150" i="10" s="1"/>
  <c r="F136" i="10"/>
  <c r="N133" i="10"/>
  <c r="N135" i="10" s="1"/>
  <c r="N145" i="10" s="1"/>
  <c r="N146" i="10" s="1"/>
  <c r="N147" i="10" s="1"/>
  <c r="F55" i="10" s="1"/>
  <c r="F58" i="10" s="1"/>
  <c r="M133" i="10"/>
  <c r="M135" i="10" s="1"/>
  <c r="M145" i="10" s="1"/>
  <c r="M146" i="10" s="1"/>
  <c r="M147" i="10" s="1"/>
  <c r="E55" i="10" s="1"/>
  <c r="E58" i="10" s="1"/>
  <c r="J17" i="10"/>
  <c r="F103" i="10"/>
  <c r="F100" i="10"/>
  <c r="F99" i="10"/>
  <c r="F45" i="10"/>
  <c r="E60" i="10" l="1"/>
  <c r="E63" i="10" s="1"/>
  <c r="F60" i="10"/>
  <c r="F63" i="10" s="1"/>
  <c r="F141" i="10"/>
  <c r="F142" i="10" s="1"/>
  <c r="F148" i="10" s="1"/>
  <c r="F120" i="10"/>
  <c r="F134" i="10" l="1"/>
  <c r="F135" i="10" s="1"/>
  <c r="F145" i="10" s="1"/>
  <c r="F149" i="10"/>
  <c r="F150" i="10" s="1"/>
  <c r="H8" i="9"/>
  <c r="H9" i="9"/>
  <c r="H10" i="9"/>
  <c r="H11" i="9"/>
  <c r="H12" i="9"/>
  <c r="H13" i="9"/>
  <c r="H14" i="9"/>
  <c r="H7" i="9"/>
  <c r="G8" i="9"/>
  <c r="G9" i="9"/>
  <c r="G10" i="9"/>
  <c r="G11" i="9"/>
  <c r="F125" i="10" s="1"/>
  <c r="G12" i="9"/>
  <c r="G13" i="9"/>
  <c r="G14" i="9"/>
  <c r="G7" i="9"/>
  <c r="E89" i="10" l="1"/>
  <c r="J27" i="10" s="1"/>
  <c r="F146" i="10"/>
  <c r="F147" i="10" s="1"/>
  <c r="F92" i="10" l="1"/>
  <c r="E48" i="10"/>
  <c r="J18" i="10" s="1"/>
  <c r="J19" i="10" l="1"/>
  <c r="E52" i="10"/>
</calcChain>
</file>

<file path=xl/sharedStrings.xml><?xml version="1.0" encoding="utf-8"?>
<sst xmlns="http://schemas.openxmlformats.org/spreadsheetml/2006/main" count="4189" uniqueCount="238">
  <si>
    <t>Version</t>
    <phoneticPr fontId="49" type="noConversion"/>
  </si>
  <si>
    <t>Changes</t>
    <phoneticPr fontId="49" type="noConversion"/>
  </si>
  <si>
    <t>Notes</t>
    <phoneticPr fontId="49" type="noConversion"/>
  </si>
  <si>
    <t>v1.0</t>
  </si>
  <si>
    <t>Rating Prediction Tool is created</t>
  </si>
  <si>
    <t>v1.1</t>
  </si>
  <si>
    <t>Predicted 2025 and 2030 are added</t>
  </si>
  <si>
    <t>v1.2</t>
  </si>
  <si>
    <t>Coefficients are updated to align with the Benchmark equations 19/9/2023</t>
  </si>
  <si>
    <t>v1.3</t>
  </si>
  <si>
    <t xml:space="preserve">NGA factors for LPG have been updated. </t>
  </si>
  <si>
    <t>v1.4</t>
  </si>
  <si>
    <t xml:space="preserve">Rating Types are selected to hide and show relevant fields that need to be filled. </t>
  </si>
  <si>
    <t>v1.5</t>
  </si>
  <si>
    <t xml:space="preserve">Swimming Pool selection formatting are optimised. </t>
  </si>
  <si>
    <r>
      <t xml:space="preserve">Department of Planning, Industries and Environment
</t>
    </r>
    <r>
      <rPr>
        <sz val="8"/>
        <color indexed="21"/>
        <rFont val="Arial"/>
        <family val="2"/>
      </rPr>
      <t>4 Parramatta Square
12 Darcy Street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</si>
  <si>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</si>
  <si>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Schools
Rating Prediction Tool</t>
  </si>
  <si>
    <t>Version:</t>
  </si>
  <si>
    <t>Date:</t>
  </si>
  <si>
    <t>The NABERS for School rating prediction calculator helps you understand how NABERS ratings are likely to change over time. Predicted ratings are based on predicted greenhouse gas emissions factors provided by the Australian Government. Predicted ratings will change should the actual factors be different to those currently predicted.</t>
  </si>
  <si>
    <t>STEP1: SELECT THE SCHOOL RATING TYPE</t>
  </si>
  <si>
    <t>Energy &amp; Water Ratings</t>
  </si>
  <si>
    <t>STEP2: ENTER THE SCHOOL INFORMATION</t>
  </si>
  <si>
    <t>Building Postcode</t>
  </si>
  <si>
    <t>School Sector</t>
  </si>
  <si>
    <t>What is the remoteness area classification of the School?</t>
  </si>
  <si>
    <t xml:space="preserve">Site Area  (m²) </t>
  </si>
  <si>
    <t xml:space="preserve">Gross Floor Area  (m²) </t>
  </si>
  <si>
    <t>Number of FTE staff (Per Annum)</t>
  </si>
  <si>
    <t>Number of FTE ELC Students</t>
  </si>
  <si>
    <t>Number of FTE Primary Students</t>
  </si>
  <si>
    <t xml:space="preserve">Number of FTE Secondary Students </t>
  </si>
  <si>
    <t>Number of FTE Special Needs Students</t>
  </si>
  <si>
    <t>Presence of Swimming Pool?</t>
  </si>
  <si>
    <t xml:space="preserve">Swimming Pool Surface Area (m²) </t>
  </si>
  <si>
    <t>Energy Consumption:</t>
  </si>
  <si>
    <t>Electricity (kWh)</t>
  </si>
  <si>
    <t>Gas (MJ)</t>
    <phoneticPr fontId="8" type="noConversion"/>
  </si>
  <si>
    <t>LPG(MJ)</t>
  </si>
  <si>
    <t>or, LPG(L)</t>
  </si>
  <si>
    <t>Diesel (L)</t>
  </si>
  <si>
    <t>Total Energy Consumption (kWh)</t>
    <phoneticPr fontId="8" type="noConversion"/>
  </si>
  <si>
    <t>Water Consumption:</t>
    <phoneticPr fontId="8" type="noConversion"/>
  </si>
  <si>
    <t>Water (kL)</t>
    <phoneticPr fontId="8" type="noConversion"/>
  </si>
  <si>
    <t>Electricity (kWh)</t>
    <phoneticPr fontId="8" type="noConversion"/>
  </si>
  <si>
    <t>Total Water Consumption (kL)</t>
    <phoneticPr fontId="8" type="noConversion"/>
  </si>
  <si>
    <t>RESULTS</t>
  </si>
  <si>
    <t>Benchmarking factor at selected rating</t>
  </si>
  <si>
    <t>Current Star Rating</t>
  </si>
  <si>
    <t>STAR RATING</t>
  </si>
  <si>
    <t>STARS</t>
  </si>
  <si>
    <t>Tracking Indicator</t>
  </si>
  <si>
    <t>Tracking Indicator</t>
    <phoneticPr fontId="8" type="noConversion"/>
  </si>
  <si>
    <t>Predicted 
2025</t>
  </si>
  <si>
    <t>Scenario 1</t>
  </si>
  <si>
    <t>Scenario 2</t>
  </si>
  <si>
    <t>Predicted 
2030</t>
  </si>
  <si>
    <t>VISUALISATION OF RESULTS</t>
  </si>
  <si>
    <t>Predicted 2025</t>
  </si>
  <si>
    <t>Predicted 2030</t>
  </si>
  <si>
    <t>*Hide below the line*</t>
    <phoneticPr fontId="8" type="noConversion"/>
  </si>
  <si>
    <t>Calculations</t>
  </si>
  <si>
    <t>Universal Calcs</t>
    <phoneticPr fontId="8" type="noConversion"/>
  </si>
  <si>
    <t>State</t>
    <phoneticPr fontId="8" type="noConversion"/>
  </si>
  <si>
    <t>Electricity (kWh-e)</t>
  </si>
  <si>
    <t>Gas (kWh-e)</t>
  </si>
  <si>
    <t>LPG(L)</t>
  </si>
  <si>
    <t>Diesel (kWh-e)</t>
  </si>
  <si>
    <t>Climate zone (by postcode)</t>
  </si>
  <si>
    <t>HDD</t>
  </si>
  <si>
    <t>CDD</t>
  </si>
  <si>
    <t>IRR</t>
  </si>
  <si>
    <t>Remote Area</t>
  </si>
  <si>
    <t>Total Students</t>
  </si>
  <si>
    <t>Total Population</t>
  </si>
  <si>
    <t>Student density (students/ GFA m²)</t>
  </si>
  <si>
    <t>% ELC Students</t>
  </si>
  <si>
    <t xml:space="preserve">% Primary Students </t>
  </si>
  <si>
    <t>% Secondary Students</t>
  </si>
  <si>
    <t>% Special Needs Students</t>
  </si>
  <si>
    <t>School Type</t>
  </si>
  <si>
    <t>Current Star Rating</t>
    <phoneticPr fontId="8" type="noConversion"/>
  </si>
  <si>
    <t>Rating at July 2025</t>
    <phoneticPr fontId="5" type="noConversion"/>
  </si>
  <si>
    <t>Rating at July 2030</t>
    <phoneticPr fontId="5" type="noConversion"/>
  </si>
  <si>
    <t>SGEelec 2022</t>
  </si>
  <si>
    <t>SGEelec 2025</t>
  </si>
  <si>
    <t>SGEgas 2022</t>
  </si>
  <si>
    <t>SGEgas 2025</t>
  </si>
  <si>
    <t>SGElpg2022</t>
  </si>
  <si>
    <t>SGElpg2025</t>
  </si>
  <si>
    <t>SGElpg_L2022</t>
  </si>
  <si>
    <t>SGEoil 2022</t>
  </si>
  <si>
    <t>SGEoil 2025</t>
  </si>
  <si>
    <t>Electricity Factors (scaled w.r.t NSW/ACT)</t>
  </si>
  <si>
    <t>Gas Factors (scaled w.r.t NSW/ACT)</t>
  </si>
  <si>
    <t>C_Student Density</t>
  </si>
  <si>
    <t>C_Climate</t>
  </si>
  <si>
    <t>C_Remote Area</t>
  </si>
  <si>
    <t>C_Pool</t>
  </si>
  <si>
    <t>C_School Sector</t>
  </si>
  <si>
    <t>C_Emissions</t>
  </si>
  <si>
    <t>C_Re-centre</t>
  </si>
  <si>
    <t>Predicted Emissions Intensity</t>
  </si>
  <si>
    <t>Actual Emissions intensity (kgCO2/m2)</t>
  </si>
  <si>
    <t>School Energy BF</t>
  </si>
  <si>
    <t>C_Total Population</t>
  </si>
  <si>
    <t>C_Site Area/Irrigation</t>
  </si>
  <si>
    <t>C_Swimming Pool</t>
  </si>
  <si>
    <t>C_School Type</t>
  </si>
  <si>
    <t>Total Predicted Water (kL)</t>
  </si>
  <si>
    <t>School Water BF</t>
  </si>
  <si>
    <t>Results</t>
    <phoneticPr fontId="8" type="noConversion"/>
  </si>
  <si>
    <t>Energy Decimal Rating Result</t>
    <phoneticPr fontId="8" type="noConversion"/>
  </si>
  <si>
    <t>Energy rating</t>
    <phoneticPr fontId="8" type="noConversion"/>
  </si>
  <si>
    <t>Energy rating (No negatives)</t>
    <phoneticPr fontId="8" type="noConversion"/>
  </si>
  <si>
    <t>Water Decimal Rating Result</t>
    <phoneticPr fontId="8" type="noConversion"/>
  </si>
  <si>
    <t>Water rating</t>
    <phoneticPr fontId="8" type="noConversion"/>
  </si>
  <si>
    <t>Water rating (No negatives)</t>
    <phoneticPr fontId="8" type="noConversion"/>
  </si>
  <si>
    <t>Postcode and Climate Zone reference for calculating climate correction factors</t>
  </si>
  <si>
    <t>tblClimateZone</t>
  </si>
  <si>
    <t>tblClimatePcode</t>
  </si>
  <si>
    <t>Climate_id</t>
  </si>
  <si>
    <t>Name</t>
  </si>
  <si>
    <t>State_id</t>
  </si>
  <si>
    <t>Hdd</t>
  </si>
  <si>
    <t>Cdd</t>
  </si>
  <si>
    <t>Postcode</t>
  </si>
  <si>
    <t>Climate_zone</t>
  </si>
  <si>
    <t>State</t>
  </si>
  <si>
    <t>Kimberley</t>
  </si>
  <si>
    <t>ACT</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</si>
  <si>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</si>
  <si>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</si>
  <si>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</si>
  <si>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</si>
  <si>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</si>
  <si>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</si>
  <si>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</si>
  <si>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</si>
  <si>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</si>
  <si>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</si>
  <si>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</si>
  <si>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</si>
  <si>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</si>
  <si>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</si>
  <si>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</si>
  <si>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</si>
  <si>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</si>
  <si>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</si>
  <si>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</si>
  <si>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</si>
  <si>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</si>
  <si>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</si>
  <si>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</si>
  <si>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</si>
  <si>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</si>
  <si>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</si>
  <si>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</si>
  <si>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</si>
  <si>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</si>
  <si>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</si>
  <si>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</si>
  <si>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</si>
  <si>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</si>
  <si>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</si>
  <si>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</si>
  <si>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</si>
  <si>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</si>
  <si>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</si>
  <si>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</si>
  <si>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</si>
  <si>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</si>
  <si>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</si>
  <si>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</si>
  <si>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</si>
  <si>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</si>
  <si>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</si>
  <si>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</si>
  <si>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</si>
  <si>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</si>
  <si>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</si>
  <si>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</si>
  <si>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</si>
  <si>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</si>
  <si>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</si>
  <si>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</si>
  <si>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</si>
  <si>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</si>
  <si>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</si>
  <si>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</si>
  <si>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</si>
  <si>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</si>
  <si>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</si>
  <si>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</si>
  <si>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</si>
  <si>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NT</t>
  </si>
  <si>
    <t>Victoria</t>
  </si>
  <si>
    <t>Barkly</t>
  </si>
  <si>
    <t>Alice Springs</t>
  </si>
  <si>
    <t>NSW</t>
  </si>
  <si>
    <t>VIC</t>
  </si>
  <si>
    <t>QLD</t>
  </si>
  <si>
    <t>SA</t>
  </si>
  <si>
    <t>WA</t>
  </si>
  <si>
    <t>TAS</t>
  </si>
  <si>
    <t>State emission factors</t>
  </si>
  <si>
    <t>C_emissions</t>
  </si>
  <si>
    <t>C_re-center</t>
  </si>
  <si>
    <t>all sector sectors</t>
  </si>
  <si>
    <t>Government Schools and Catholic Systemic Schools</t>
  </si>
  <si>
    <t xml:space="preserve">Independent Schools </t>
  </si>
  <si>
    <t>SGE values (kgCo2/kWh) for benchmarking factor calculation - updated 2023 based on NGA2022 factors</t>
  </si>
  <si>
    <t>SGEx (2022)</t>
  </si>
  <si>
    <t>Electricity
(kgCO2/kWh)</t>
  </si>
  <si>
    <t>Gas
(kgCO2/MJ)</t>
  </si>
  <si>
    <t>LPG
(kgCO2/MJ)</t>
  </si>
  <si>
    <t>Diesel
(kgCO2/L)</t>
  </si>
  <si>
    <t>LPG
(kgCO2/L)</t>
  </si>
  <si>
    <t>Electricity Factors (scaled w.r.t NSW/ACT)</t>
    <phoneticPr fontId="8" type="noConversion"/>
  </si>
  <si>
    <t>SGEx (2025)</t>
    <phoneticPr fontId="8" type="noConversion"/>
  </si>
  <si>
    <t>Electricity</t>
  </si>
  <si>
    <t>Gas</t>
  </si>
  <si>
    <t>Coal</t>
  </si>
  <si>
    <t>Oil</t>
  </si>
  <si>
    <t>SGEx (2030)</t>
    <phoneticPr fontId="8" type="noConversion"/>
  </si>
  <si>
    <t>SGEx (2025)</t>
  </si>
  <si>
    <t>RAPID - SGEx (2025)</t>
  </si>
  <si>
    <t>Electricity
(SGEe)</t>
  </si>
  <si>
    <t>Gas
(SGEg)</t>
  </si>
  <si>
    <t>Gas
(SGElpg)</t>
  </si>
  <si>
    <t>Diesel
(SGEd)</t>
  </si>
  <si>
    <t>LPG
(SGElpg_L)</t>
  </si>
  <si>
    <t>(kgCO2/kWh)</t>
  </si>
  <si>
    <t>(kgCO2/MJ)</t>
  </si>
  <si>
    <t>(kgCO2/Litre)</t>
  </si>
  <si>
    <t>SGEx (2030)</t>
  </si>
  <si>
    <t>RAPID - SGEx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</si>
</sst>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 #,##0.00_ ;_ * \-#,##0.00_ ;_ * &quot;-&quot;??_ ;_ @_ "/>
    <numFmt numFmtId="165" formatCode="_-* #,##0_-;\-* #,##0_-;_-* &quot;-&quot;??_-;_-@_-"/>
  </numFmts>
  <fonts count="65">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sz val="8"/>
      <color indexed="21"/>
      <name val="Arial"/>
      <family val="2"/>
    </font>
    <font>
      <b/>
      <sz val="8"/>
      <color indexed="2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sz val="10"/>
      <color rgb="FFFF0000"/>
      <name val="Arial"/>
      <family val="2"/>
    </font>
    <font>
      <b/>
      <sz val="14"/>
      <color theme="0"/>
      <name val="MS Sans Serif"/>
    </font>
    <font>
      <b/>
      <sz val="11"/>
      <color theme="0"/>
      <name val="Calibri"/>
      <family val="3"/>
      <charset val="134"/>
      <scheme val="minor"/>
    </font>
    <font>
      <sz val="9"/>
      <name val="Calibri"/>
      <family val="3"/>
      <charset val="134"/>
      <scheme val="minor"/>
    </font>
    <font>
      <b/>
      <sz val="14"/>
      <color rgb="FF00799A"/>
      <name val="Arial"/>
      <family val="2"/>
    </font>
    <font>
      <sz val="10"/>
      <color theme="0"/>
      <name val="Calibri"/>
      <family val="2"/>
    </font>
    <font>
      <sz val="10"/>
      <name val="Calibri"/>
      <family val="2"/>
    </font>
    <font>
      <sz val="10"/>
      <color rgb="FFFF0000"/>
      <name val="Calibri"/>
      <family val="2"/>
    </font>
    <font>
      <sz val="10"/>
      <color rgb="FF63666A"/>
      <name val="Calibri"/>
      <family val="2"/>
    </font>
    <font>
      <sz val="10"/>
      <color rgb="FF000000"/>
      <name val="Arial"/>
      <family val="2"/>
    </font>
    <font>
      <sz val="10"/>
      <color rgb="FF000000"/>
      <name val="Calibri"/>
      <family val="2"/>
    </font>
    <font>
      <sz val="10"/>
      <color theme="1" tint="0.499984740745262"/>
      <name val="Calibri"/>
      <family val="2"/>
    </font>
    <font>
      <sz val="10"/>
      <color theme="1"/>
      <name val="Calibri"/>
      <family val="2"/>
    </font>
    <font>
      <b/>
      <sz val="14"/>
      <name val="Arial"/>
      <family val="2"/>
    </font>
    <font>
      <sz val="11"/>
      <color theme="1"/>
      <name val="Calibri"/>
      <family val="3"/>
      <charset val="134"/>
      <scheme val="minor"/>
    </font>
    <font>
      <b/>
      <sz val="11"/>
      <color theme="1"/>
      <name val="Calibri"/>
      <family val="3"/>
      <charset val="134"/>
      <scheme val="minor"/>
    </font>
    <font>
      <sz val="10"/>
      <color theme="0"/>
      <name val="CalQ"/>
    </font>
    <font>
      <b/>
      <sz val="8"/>
      <name val="Arial"/>
      <family val="2"/>
    </font>
    <font>
      <b/>
      <sz val="18"/>
      <name val="Arial"/>
      <family val="2"/>
    </font>
  </fonts>
  <fills count="19">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theme="4"/>
        <bgColor indexed="64"/>
      </patternFill>
    </fill>
    <fill>
      <patternFill patternType="solid">
        <fgColor rgb="FF006C88"/>
        <bgColor indexed="64"/>
      </patternFill>
    </fill>
    <fill>
      <patternFill patternType="solid">
        <fgColor rgb="FF8AD1F3"/>
        <bgColor indexed="64"/>
      </patternFill>
    </fill>
    <fill>
      <patternFill patternType="solid">
        <fgColor rgb="FF007298"/>
        <bgColor indexed="64"/>
      </patternFill>
    </fill>
    <fill>
      <patternFill patternType="solid">
        <fgColor rgb="FFBDD7EE"/>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7">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3">
    <xf numFmtId="0" fontId="0" fillId="0" borderId="0"/>
    <xf numFmtId="164" fontId="31"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2" fillId="0" borderId="0"/>
    <xf numFmtId="0" fontId="7" fillId="0" borderId="0"/>
    <xf numFmtId="0" fontId="4" fillId="0" borderId="0"/>
    <xf numFmtId="0" fontId="3" fillId="0" borderId="0"/>
    <xf numFmtId="9" fontId="6" fillId="0" borderId="0" applyFont="0" applyFill="0" applyBorder="0" applyAlignment="0" applyProtection="0"/>
    <xf numFmtId="0" fontId="55" fillId="0" borderId="0"/>
    <xf numFmtId="0" fontId="2" fillId="0" borderId="0"/>
  </cellStyleXfs>
  <cellXfs count="218">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1" fillId="7" borderId="0" xfId="0" applyFont="1" applyFill="1" applyAlignment="1" applyProtection="1">
      <alignment vertical="top" wrapText="1"/>
      <protection hidden="1"/>
    </xf>
    <xf numFmtId="0" fontId="11" fillId="7" borderId="0" xfId="0" applyFont="1" applyFill="1" applyAlignment="1" applyProtection="1">
      <alignment horizontal="left" vertical="top" wrapText="1"/>
      <protection hidden="1"/>
    </xf>
    <xf numFmtId="0" fontId="14" fillId="6" borderId="0" xfId="0" applyFont="1" applyFill="1" applyProtection="1">
      <protection hidden="1"/>
    </xf>
    <xf numFmtId="0" fontId="15" fillId="6" borderId="0" xfId="0" applyFont="1" applyFill="1" applyAlignment="1" applyProtection="1">
      <alignment horizontal="left"/>
      <protection hidden="1"/>
    </xf>
    <xf numFmtId="0" fontId="16" fillId="6" borderId="0" xfId="0" applyFont="1" applyFill="1" applyAlignment="1" applyProtection="1">
      <alignment horizontal="left"/>
      <protection hidden="1"/>
    </xf>
    <xf numFmtId="17" fontId="16" fillId="6" borderId="0" xfId="0" applyNumberFormat="1" applyFont="1" applyFill="1" applyAlignment="1" applyProtection="1">
      <alignment horizontal="left"/>
      <protection hidden="1"/>
    </xf>
    <xf numFmtId="0" fontId="17" fillId="6" borderId="0" xfId="0" applyFont="1" applyFill="1" applyProtection="1">
      <protection hidden="1"/>
    </xf>
    <xf numFmtId="0" fontId="18" fillId="6" borderId="0" xfId="0" applyFont="1" applyFill="1" applyAlignment="1">
      <alignment vertical="center"/>
    </xf>
    <xf numFmtId="0" fontId="19" fillId="6" borderId="0" xfId="0" applyFont="1" applyFill="1"/>
    <xf numFmtId="0" fontId="21" fillId="6" borderId="0" xfId="0" applyFont="1" applyFill="1" applyProtection="1">
      <protection hidden="1"/>
    </xf>
    <xf numFmtId="9" fontId="22" fillId="6" borderId="0" xfId="0" applyNumberFormat="1" applyFont="1" applyFill="1" applyAlignment="1" applyProtection="1">
      <alignment horizontal="left" vertical="top"/>
      <protection hidden="1"/>
    </xf>
    <xf numFmtId="0" fontId="23" fillId="6" borderId="0" xfId="0" applyFont="1" applyFill="1" applyProtection="1">
      <protection hidden="1"/>
    </xf>
    <xf numFmtId="0" fontId="24" fillId="6" borderId="0" xfId="0" applyFont="1" applyFill="1" applyAlignment="1" applyProtection="1">
      <alignment horizontal="center" vertical="center"/>
      <protection hidden="1"/>
    </xf>
    <xf numFmtId="0" fontId="25" fillId="6" borderId="0" xfId="0" applyFont="1" applyFill="1" applyAlignment="1" applyProtection="1">
      <alignment horizontal="left" vertical="center"/>
      <protection hidden="1"/>
    </xf>
    <xf numFmtId="0" fontId="17" fillId="6" borderId="0" xfId="0" applyFont="1" applyFill="1" applyAlignment="1" applyProtection="1">
      <alignment vertical="top" wrapText="1"/>
      <protection hidden="1"/>
    </xf>
    <xf numFmtId="0" fontId="17" fillId="6" borderId="0" xfId="0"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21" fillId="8" borderId="0" xfId="0" applyFont="1" applyFill="1" applyProtection="1">
      <protection hidden="1"/>
    </xf>
    <xf numFmtId="0" fontId="26" fillId="8" borderId="0" xfId="0" applyFont="1" applyFill="1" applyProtection="1">
      <protection hidden="1"/>
    </xf>
    <xf numFmtId="0" fontId="21" fillId="6" borderId="0" xfId="0" applyFont="1" applyFill="1" applyAlignment="1" applyProtection="1">
      <alignment vertical="center"/>
      <protection hidden="1"/>
    </xf>
    <xf numFmtId="0" fontId="20" fillId="8" borderId="0" xfId="0" applyFont="1" applyFill="1" applyProtection="1">
      <protection hidden="1"/>
    </xf>
    <xf numFmtId="0" fontId="27" fillId="6" borderId="0" xfId="0" applyFont="1" applyFill="1" applyProtection="1">
      <protection hidden="1"/>
    </xf>
    <xf numFmtId="0" fontId="28" fillId="8" borderId="0" xfId="0" applyFont="1" applyFill="1" applyProtection="1">
      <protection hidden="1"/>
    </xf>
    <xf numFmtId="0" fontId="29" fillId="6" borderId="1" xfId="0" applyFont="1" applyFill="1" applyBorder="1" applyAlignment="1" applyProtection="1">
      <alignment vertical="center"/>
      <protection hidden="1"/>
    </xf>
    <xf numFmtId="0" fontId="29" fillId="6" borderId="2" xfId="0" applyFont="1" applyFill="1" applyBorder="1" applyAlignment="1" applyProtection="1">
      <alignment vertical="center"/>
      <protection hidden="1"/>
    </xf>
    <xf numFmtId="0" fontId="29" fillId="6" borderId="3" xfId="0" applyFont="1" applyFill="1" applyBorder="1" applyAlignment="1" applyProtection="1">
      <alignment vertical="center"/>
      <protection hidden="1"/>
    </xf>
    <xf numFmtId="0" fontId="7" fillId="6" borderId="0" xfId="0" applyFont="1" applyFill="1" applyAlignment="1" applyProtection="1">
      <alignment vertical="center"/>
      <protection hidden="1"/>
    </xf>
    <xf numFmtId="0" fontId="30" fillId="6" borderId="0" xfId="0" applyFont="1" applyFill="1" applyAlignment="1" applyProtection="1">
      <alignment vertical="center"/>
      <protection hidden="1"/>
    </xf>
    <xf numFmtId="0" fontId="29" fillId="6" borderId="6" xfId="0" applyFont="1" applyFill="1" applyBorder="1" applyAlignment="1" applyProtection="1">
      <alignment vertical="center"/>
      <protection hidden="1"/>
    </xf>
    <xf numFmtId="0" fontId="29"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165" fontId="21" fillId="6" borderId="0" xfId="1" applyNumberFormat="1" applyFont="1" applyFill="1" applyAlignment="1" applyProtection="1">
      <alignment vertical="center"/>
      <protection hidden="1"/>
    </xf>
    <xf numFmtId="0" fontId="29" fillId="6" borderId="9" xfId="0" applyFont="1" applyFill="1" applyBorder="1" applyAlignment="1" applyProtection="1">
      <alignment vertical="center"/>
      <protection hidden="1"/>
    </xf>
    <xf numFmtId="0" fontId="29" fillId="6" borderId="10" xfId="0" applyFont="1" applyFill="1" applyBorder="1" applyAlignment="1" applyProtection="1">
      <alignment vertical="center"/>
      <protection hidden="1"/>
    </xf>
    <xf numFmtId="0" fontId="29" fillId="6" borderId="0" xfId="0" applyFont="1" applyFill="1" applyAlignment="1" applyProtection="1">
      <alignment horizontal="left" vertical="center"/>
      <protection hidden="1"/>
    </xf>
    <xf numFmtId="164" fontId="29" fillId="6" borderId="0" xfId="1" applyFont="1" applyFill="1" applyBorder="1" applyAlignment="1" applyProtection="1">
      <alignment horizontal="center" vertical="center"/>
    </xf>
    <xf numFmtId="164" fontId="7" fillId="6" borderId="0" xfId="1" applyFont="1" applyFill="1" applyBorder="1" applyAlignment="1" applyProtection="1">
      <alignment horizontal="center" vertical="center"/>
    </xf>
    <xf numFmtId="0" fontId="29" fillId="6" borderId="2" xfId="0" applyFont="1" applyFill="1" applyBorder="1" applyAlignment="1" applyProtection="1">
      <alignment vertical="center" wrapText="1"/>
      <protection hidden="1"/>
    </xf>
    <xf numFmtId="0" fontId="29" fillId="6" borderId="3" xfId="0" applyFont="1" applyFill="1" applyBorder="1" applyAlignment="1" applyProtection="1">
      <alignment horizontal="right" vertical="center"/>
      <protection hidden="1"/>
    </xf>
    <xf numFmtId="0" fontId="7" fillId="6" borderId="0" xfId="0" applyFont="1" applyFill="1" applyAlignment="1" applyProtection="1">
      <alignment horizontal="right" vertical="center" wrapText="1"/>
      <protection hidden="1"/>
    </xf>
    <xf numFmtId="164" fontId="21" fillId="6" borderId="0" xfId="0" applyNumberFormat="1" applyFont="1" applyFill="1" applyAlignment="1" applyProtection="1">
      <alignment vertical="center"/>
      <protection hidden="1"/>
    </xf>
    <xf numFmtId="9" fontId="32" fillId="6" borderId="6" xfId="0" applyNumberFormat="1" applyFont="1" applyFill="1" applyBorder="1" applyAlignment="1" applyProtection="1">
      <alignment horizontal="left" vertical="center"/>
      <protection hidden="1"/>
    </xf>
    <xf numFmtId="0" fontId="29" fillId="6" borderId="0" xfId="0" applyFont="1" applyFill="1" applyAlignment="1" applyProtection="1">
      <alignment horizontal="right" vertical="center"/>
      <protection hidden="1"/>
    </xf>
    <xf numFmtId="0" fontId="29" fillId="6" borderId="7"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29" fillId="6" borderId="8" xfId="0" applyFont="1" applyFill="1" applyBorder="1" applyAlignment="1" applyProtection="1">
      <alignment horizontal="right" vertical="center"/>
      <protection hidden="1"/>
    </xf>
    <xf numFmtId="0" fontId="29" fillId="6" borderId="9" xfId="0" applyFont="1" applyFill="1" applyBorder="1" applyAlignment="1" applyProtection="1">
      <alignment horizontal="right" vertical="center"/>
      <protection hidden="1"/>
    </xf>
    <xf numFmtId="0" fontId="29" fillId="6" borderId="10" xfId="0" applyFont="1" applyFill="1" applyBorder="1" applyAlignment="1" applyProtection="1">
      <alignment horizontal="right" vertic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20" fillId="10" borderId="0" xfId="0" applyFont="1" applyFill="1" applyProtection="1">
      <protection hidden="1"/>
    </xf>
    <xf numFmtId="0" fontId="27" fillId="10" borderId="0" xfId="0" applyFont="1" applyFill="1" applyProtection="1">
      <protection hidden="1"/>
    </xf>
    <xf numFmtId="0" fontId="29" fillId="8" borderId="0" xfId="0" applyFont="1" applyFill="1" applyAlignment="1" applyProtection="1">
      <alignment horizontal="left"/>
      <protection hidden="1"/>
    </xf>
    <xf numFmtId="0" fontId="34" fillId="8" borderId="0" xfId="0" applyFont="1" applyFill="1" applyProtection="1">
      <protection hidden="1"/>
    </xf>
    <xf numFmtId="0" fontId="17" fillId="6" borderId="0" xfId="0" applyFont="1" applyFill="1" applyAlignment="1" applyProtection="1">
      <alignment horizontal="left"/>
      <protection hidden="1"/>
    </xf>
    <xf numFmtId="165" fontId="35" fillId="8" borderId="0" xfId="1" applyNumberFormat="1" applyFont="1" applyFill="1" applyBorder="1" applyAlignment="1" applyProtection="1">
      <alignment vertical="center"/>
      <protection hidden="1"/>
    </xf>
    <xf numFmtId="0" fontId="29" fillId="6" borderId="0" xfId="0" applyFont="1" applyFill="1" applyAlignment="1" applyProtection="1">
      <alignment horizontal="left"/>
      <protection hidden="1"/>
    </xf>
    <xf numFmtId="0" fontId="34" fillId="6" borderId="0" xfId="0" applyFont="1" applyFill="1" applyProtection="1">
      <protection hidden="1"/>
    </xf>
    <xf numFmtId="0" fontId="17" fillId="6" borderId="0" xfId="0" applyFont="1" applyFill="1" applyAlignment="1" applyProtection="1">
      <alignment horizontal="left" vertical="center"/>
      <protection hidden="1"/>
    </xf>
    <xf numFmtId="0" fontId="37" fillId="8" borderId="0" xfId="0" applyFont="1" applyFill="1" applyAlignment="1">
      <alignment vertical="center"/>
    </xf>
    <xf numFmtId="164" fontId="34" fillId="6" borderId="0" xfId="0" applyNumberFormat="1" applyFont="1" applyFill="1" applyProtection="1">
      <protection hidden="1"/>
    </xf>
    <xf numFmtId="0" fontId="35" fillId="8" borderId="0" xfId="0" applyFont="1" applyFill="1" applyAlignment="1" applyProtection="1">
      <alignment horizontal="right"/>
      <protection hidden="1"/>
    </xf>
    <xf numFmtId="0" fontId="38" fillId="6" borderId="0" xfId="0" applyFont="1" applyFill="1" applyAlignment="1" applyProtection="1">
      <alignment vertical="center"/>
      <protection hidden="1"/>
    </xf>
    <xf numFmtId="2" fontId="39" fillId="8" borderId="0" xfId="1" applyNumberFormat="1" applyFont="1" applyFill="1" applyBorder="1" applyAlignment="1" applyProtection="1">
      <alignment horizontal="center" vertical="center"/>
      <protection hidden="1"/>
    </xf>
    <xf numFmtId="0" fontId="39" fillId="8" borderId="0" xfId="0" applyFont="1" applyFill="1" applyAlignment="1">
      <alignment horizontal="center" vertical="center"/>
    </xf>
    <xf numFmtId="0" fontId="31" fillId="6" borderId="0" xfId="0" applyFont="1" applyFill="1" applyProtection="1">
      <protection hidden="1"/>
    </xf>
    <xf numFmtId="0" fontId="0" fillId="6" borderId="0" xfId="0" applyFill="1" applyProtection="1">
      <protection hidden="1"/>
    </xf>
    <xf numFmtId="0" fontId="41" fillId="6" borderId="0" xfId="0" applyFont="1" applyFill="1" applyProtection="1">
      <protection hidden="1"/>
    </xf>
    <xf numFmtId="0" fontId="26" fillId="6" borderId="0" xfId="0" applyFont="1" applyFill="1" applyProtection="1">
      <protection hidden="1"/>
    </xf>
    <xf numFmtId="1" fontId="29" fillId="6" borderId="0" xfId="0" applyNumberFormat="1" applyFont="1" applyFill="1" applyProtection="1">
      <protection hidden="1"/>
    </xf>
    <xf numFmtId="0" fontId="40" fillId="6" borderId="0" xfId="0" applyFont="1" applyFill="1" applyProtection="1">
      <protection hidden="1"/>
    </xf>
    <xf numFmtId="0" fontId="40"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Alignment="1" applyProtection="1">
      <protection hidden="1"/>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43" fillId="6" borderId="0" xfId="0" applyFont="1" applyFill="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4"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7" fillId="0" borderId="0" xfId="6" applyFont="1" applyProtection="1">
      <protection hidden="1"/>
    </xf>
    <xf numFmtId="0" fontId="45" fillId="0" borderId="0" xfId="6" applyFont="1"/>
    <xf numFmtId="0" fontId="32" fillId="0" borderId="0" xfId="6" applyFont="1" applyProtection="1">
      <protection hidden="1"/>
    </xf>
    <xf numFmtId="0" fontId="29" fillId="0" borderId="11" xfId="6" applyFont="1" applyBorder="1" applyProtection="1">
      <protection hidden="1"/>
    </xf>
    <xf numFmtId="0" fontId="7" fillId="0" borderId="11" xfId="6" applyFont="1" applyBorder="1" applyProtection="1">
      <protection hidden="1"/>
    </xf>
    <xf numFmtId="0" fontId="46" fillId="6" borderId="11" xfId="6" applyFont="1" applyFill="1" applyBorder="1" applyProtection="1">
      <protection hidden="1"/>
    </xf>
    <xf numFmtId="0" fontId="29" fillId="0" borderId="0" xfId="6"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47" fillId="9" borderId="0" xfId="0" applyFont="1" applyFill="1" applyAlignment="1" applyProtection="1">
      <alignment horizontal="left" vertical="center"/>
      <protection hidden="1"/>
    </xf>
    <xf numFmtId="0" fontId="48" fillId="11" borderId="0" xfId="8" applyFont="1" applyFill="1" applyAlignment="1">
      <alignment horizontal="center" vertical="center"/>
    </xf>
    <xf numFmtId="0" fontId="4" fillId="0" borderId="0" xfId="8"/>
    <xf numFmtId="0" fontId="4" fillId="0" borderId="0" xfId="8" applyAlignment="1">
      <alignment horizontal="left"/>
    </xf>
    <xf numFmtId="0" fontId="50" fillId="6" borderId="0" xfId="0" applyFont="1" applyFill="1" applyAlignment="1" applyProtection="1">
      <alignment horizontal="center" vertical="center" wrapText="1"/>
      <protection hidden="1"/>
    </xf>
    <xf numFmtId="0" fontId="7" fillId="0" borderId="14" xfId="6" applyFont="1" applyBorder="1" applyProtection="1">
      <protection hidden="1"/>
    </xf>
    <xf numFmtId="0" fontId="29" fillId="6" borderId="0" xfId="0" applyFont="1" applyFill="1" applyAlignment="1" applyProtection="1">
      <alignment vertical="center"/>
      <protection hidden="1"/>
    </xf>
    <xf numFmtId="0" fontId="29" fillId="6" borderId="7" xfId="0" applyFont="1" applyFill="1" applyBorder="1" applyAlignment="1" applyProtection="1">
      <alignment vertical="center"/>
      <protection hidden="1"/>
    </xf>
    <xf numFmtId="0" fontId="29" fillId="0" borderId="0" xfId="6" applyFont="1" applyAlignment="1" applyProtection="1">
      <alignment vertical="center"/>
      <protection hidden="1"/>
    </xf>
    <xf numFmtId="0" fontId="29" fillId="0" borderId="11" xfId="6" applyFont="1" applyBorder="1" applyAlignment="1" applyProtection="1">
      <alignment horizontal="center" vertical="center" wrapText="1"/>
      <protection hidden="1"/>
    </xf>
    <xf numFmtId="164" fontId="40" fillId="6" borderId="0" xfId="0" applyNumberFormat="1" applyFont="1" applyFill="1" applyAlignment="1" applyProtection="1">
      <alignment horizontal="right"/>
      <protection hidden="1"/>
    </xf>
    <xf numFmtId="0" fontId="7" fillId="6" borderId="14" xfId="0" applyFont="1" applyFill="1" applyBorder="1" applyProtection="1">
      <protection hidden="1"/>
    </xf>
    <xf numFmtId="0" fontId="17" fillId="6" borderId="14" xfId="0" applyFont="1" applyFill="1" applyBorder="1" applyAlignment="1" applyProtection="1">
      <alignment horizontal="left" vertical="center"/>
      <protection hidden="1"/>
    </xf>
    <xf numFmtId="0" fontId="35" fillId="8" borderId="14" xfId="0" applyFont="1" applyFill="1" applyBorder="1" applyAlignment="1" applyProtection="1">
      <alignment horizontal="right"/>
      <protection hidden="1"/>
    </xf>
    <xf numFmtId="165" fontId="35" fillId="8" borderId="14" xfId="1" applyNumberFormat="1" applyFont="1" applyFill="1" applyBorder="1" applyAlignment="1" applyProtection="1">
      <alignment vertical="center"/>
      <protection hidden="1"/>
    </xf>
    <xf numFmtId="0" fontId="37" fillId="8" borderId="14" xfId="0" applyFont="1" applyFill="1" applyBorder="1" applyAlignment="1">
      <alignment vertical="center"/>
    </xf>
    <xf numFmtId="0" fontId="38" fillId="6" borderId="14" xfId="0" applyFont="1" applyFill="1" applyBorder="1" applyAlignment="1" applyProtection="1">
      <alignment vertical="center"/>
      <protection hidden="1"/>
    </xf>
    <xf numFmtId="0" fontId="29" fillId="6" borderId="0" xfId="0" applyFont="1" applyFill="1" applyAlignment="1" applyProtection="1">
      <alignment horizontal="left" vertical="center"/>
      <protection locked="0"/>
    </xf>
    <xf numFmtId="0" fontId="29" fillId="6" borderId="0" xfId="0" applyFont="1" applyFill="1" applyAlignment="1" applyProtection="1">
      <alignment vertical="center"/>
      <protection locked="0"/>
    </xf>
    <xf numFmtId="165" fontId="29" fillId="6" borderId="0" xfId="1" applyNumberFormat="1" applyFont="1" applyFill="1" applyBorder="1" applyAlignment="1" applyProtection="1">
      <alignment horizontal="right" vertical="center"/>
      <protection locked="0"/>
    </xf>
    <xf numFmtId="0" fontId="5" fillId="13" borderId="0" xfId="4" applyFill="1" applyBorder="1" applyAlignment="1">
      <alignment horizontal="left" vertical="center"/>
    </xf>
    <xf numFmtId="0" fontId="5" fillId="13" borderId="0" xfId="4" applyFill="1" applyAlignment="1" applyProtection="1">
      <protection hidden="1"/>
    </xf>
    <xf numFmtId="0" fontId="5" fillId="13" borderId="0" xfId="4" applyFill="1" applyBorder="1" applyAlignment="1" applyProtection="1">
      <protection hidden="1"/>
    </xf>
    <xf numFmtId="0" fontId="5" fillId="13" borderId="0" xfId="5" applyFill="1" applyBorder="1" applyAlignment="1">
      <alignment horizontal="left" vertical="center"/>
    </xf>
    <xf numFmtId="0" fontId="5" fillId="13" borderId="0" xfId="5" applyFill="1" applyAlignment="1" applyProtection="1">
      <protection hidden="1"/>
    </xf>
    <xf numFmtId="0" fontId="5" fillId="13" borderId="0" xfId="5" applyFill="1" applyBorder="1" applyAlignment="1" applyProtection="1">
      <protection hidden="1"/>
    </xf>
    <xf numFmtId="0" fontId="51" fillId="14" borderId="0" xfId="0" quotePrefix="1" applyFont="1" applyFill="1"/>
    <xf numFmtId="0" fontId="52" fillId="15" borderId="0" xfId="0" applyFont="1" applyFill="1"/>
    <xf numFmtId="0" fontId="52" fillId="15" borderId="0" xfId="0" quotePrefix="1" applyFont="1" applyFill="1"/>
    <xf numFmtId="1" fontId="52" fillId="15" borderId="0" xfId="0" applyNumberFormat="1" applyFont="1" applyFill="1"/>
    <xf numFmtId="0" fontId="51" fillId="14" borderId="0" xfId="0" applyFont="1" applyFill="1"/>
    <xf numFmtId="0" fontId="52" fillId="0" borderId="0" xfId="0" applyFont="1"/>
    <xf numFmtId="0" fontId="53" fillId="0" borderId="0" xfId="0" applyFont="1"/>
    <xf numFmtId="0" fontId="54" fillId="0" borderId="0" xfId="0" applyFont="1"/>
    <xf numFmtId="10" fontId="40" fillId="6" borderId="0" xfId="10" applyNumberFormat="1" applyFont="1" applyFill="1" applyAlignment="1" applyProtection="1">
      <alignment horizontal="right"/>
      <protection hidden="1"/>
    </xf>
    <xf numFmtId="0" fontId="57" fillId="0" borderId="0" xfId="0" applyFont="1"/>
    <xf numFmtId="0" fontId="58" fillId="0" borderId="0" xfId="0" applyFont="1"/>
    <xf numFmtId="0" fontId="51" fillId="14" borderId="17" xfId="0" applyFont="1" applyFill="1" applyBorder="1" applyAlignment="1">
      <alignment vertical="center" wrapText="1" readingOrder="1"/>
    </xf>
    <xf numFmtId="0" fontId="51" fillId="14" borderId="18" xfId="0" applyFont="1" applyFill="1" applyBorder="1" applyAlignment="1">
      <alignment horizontal="center" vertical="center" wrapText="1" readingOrder="1"/>
    </xf>
    <xf numFmtId="0" fontId="51" fillId="14" borderId="11" xfId="0" applyFont="1" applyFill="1" applyBorder="1" applyAlignment="1">
      <alignment vertical="center" wrapText="1"/>
    </xf>
    <xf numFmtId="0" fontId="56" fillId="15" borderId="12" xfId="0" applyFont="1" applyFill="1" applyBorder="1" applyAlignment="1">
      <alignment horizontal="center" wrapText="1" readingOrder="1"/>
    </xf>
    <xf numFmtId="0" fontId="56" fillId="15" borderId="13" xfId="0" applyFont="1" applyFill="1" applyBorder="1" applyAlignment="1">
      <alignment horizontal="center" wrapText="1" readingOrder="1"/>
    </xf>
    <xf numFmtId="0" fontId="58" fillId="15" borderId="19" xfId="0" applyFont="1" applyFill="1" applyBorder="1"/>
    <xf numFmtId="0" fontId="58" fillId="15" borderId="20" xfId="0" applyFont="1" applyFill="1" applyBorder="1"/>
    <xf numFmtId="0" fontId="58" fillId="15" borderId="21" xfId="0" applyFont="1" applyFill="1" applyBorder="1"/>
    <xf numFmtId="0" fontId="58" fillId="15" borderId="13" xfId="0" applyFont="1" applyFill="1" applyBorder="1"/>
    <xf numFmtId="0" fontId="56" fillId="15" borderId="15" xfId="0" applyFont="1" applyFill="1" applyBorder="1" applyAlignment="1">
      <alignment horizontal="center" wrapText="1" readingOrder="1"/>
    </xf>
    <xf numFmtId="0" fontId="56" fillId="15" borderId="16" xfId="0" applyFont="1" applyFill="1" applyBorder="1" applyAlignment="1">
      <alignment horizontal="center" wrapText="1" readingOrder="1"/>
    </xf>
    <xf numFmtId="0" fontId="58" fillId="15" borderId="22" xfId="0" applyFont="1" applyFill="1" applyBorder="1"/>
    <xf numFmtId="0" fontId="58" fillId="15" borderId="16" xfId="0" applyFont="1" applyFill="1" applyBorder="1"/>
    <xf numFmtId="0" fontId="29" fillId="0" borderId="11" xfId="6" applyFont="1" applyBorder="1" applyAlignment="1" applyProtection="1">
      <alignment wrapText="1"/>
      <protection hidden="1"/>
    </xf>
    <xf numFmtId="2" fontId="40" fillId="6" borderId="0" xfId="0" applyNumberFormat="1" applyFont="1" applyFill="1" applyAlignment="1" applyProtection="1">
      <alignment horizontal="right"/>
      <protection hidden="1"/>
    </xf>
    <xf numFmtId="0" fontId="21" fillId="16" borderId="0" xfId="0" applyFont="1" applyFill="1" applyProtection="1">
      <protection hidden="1"/>
    </xf>
    <xf numFmtId="0" fontId="60" fillId="0" borderId="11" xfId="12" applyFont="1" applyBorder="1" applyAlignment="1">
      <alignment vertical="center"/>
    </xf>
    <xf numFmtId="0" fontId="61" fillId="0" borderId="11" xfId="12" applyFont="1" applyBorder="1" applyAlignment="1">
      <alignment vertical="center" wrapText="1"/>
    </xf>
    <xf numFmtId="0" fontId="61" fillId="0" borderId="11" xfId="12" applyFont="1" applyBorder="1" applyAlignment="1">
      <alignment vertical="center"/>
    </xf>
    <xf numFmtId="0" fontId="60" fillId="0" borderId="11" xfId="0" applyFont="1" applyBorder="1" applyAlignment="1">
      <alignment vertical="center"/>
    </xf>
    <xf numFmtId="0" fontId="63" fillId="16" borderId="0" xfId="0" applyFont="1" applyFill="1" applyProtection="1">
      <protection hidden="1"/>
    </xf>
    <xf numFmtId="0" fontId="63" fillId="17" borderId="0" xfId="0" applyFont="1" applyFill="1" applyProtection="1">
      <protection hidden="1"/>
    </xf>
    <xf numFmtId="0" fontId="7" fillId="6" borderId="12" xfId="0" applyFont="1" applyFill="1" applyBorder="1" applyAlignment="1" applyProtection="1">
      <alignment vertical="center"/>
      <protection hidden="1"/>
    </xf>
    <xf numFmtId="0" fontId="62" fillId="6" borderId="0" xfId="0" applyFont="1" applyFill="1" applyProtection="1">
      <protection hidden="1"/>
    </xf>
    <xf numFmtId="0" fontId="62" fillId="6" borderId="0" xfId="0" applyFont="1" applyFill="1" applyAlignment="1" applyProtection="1">
      <alignment wrapText="1"/>
      <protection hidden="1"/>
    </xf>
    <xf numFmtId="0" fontId="59" fillId="16" borderId="0" xfId="0" applyFont="1" applyFill="1" applyAlignment="1" applyProtection="1">
      <alignment horizontal="center"/>
      <protection hidden="1"/>
    </xf>
    <xf numFmtId="0" fontId="59" fillId="17" borderId="0" xfId="0" applyFont="1" applyFill="1" applyAlignment="1" applyProtection="1">
      <alignment horizontal="center"/>
      <protection hidden="1"/>
    </xf>
    <xf numFmtId="0" fontId="35" fillId="16" borderId="0" xfId="0" applyFont="1" applyFill="1" applyAlignment="1" applyProtection="1">
      <alignment horizontal="right"/>
      <protection hidden="1"/>
    </xf>
    <xf numFmtId="2" fontId="39" fillId="16" borderId="0" xfId="1" applyNumberFormat="1" applyFont="1" applyFill="1" applyBorder="1" applyAlignment="1" applyProtection="1">
      <alignment horizontal="center" vertical="center"/>
      <protection hidden="1"/>
    </xf>
    <xf numFmtId="0" fontId="30" fillId="17" borderId="0" xfId="0" applyFont="1" applyFill="1" applyAlignment="1" applyProtection="1">
      <alignment vertical="center"/>
      <protection hidden="1"/>
    </xf>
    <xf numFmtId="2" fontId="39" fillId="17" borderId="0" xfId="1" applyNumberFormat="1" applyFont="1" applyFill="1" applyBorder="1" applyAlignment="1" applyProtection="1">
      <alignment horizontal="center" vertical="center"/>
      <protection hidden="1"/>
    </xf>
    <xf numFmtId="0" fontId="21" fillId="17" borderId="0" xfId="0" applyFont="1" applyFill="1" applyProtection="1">
      <protection hidden="1"/>
    </xf>
    <xf numFmtId="0" fontId="29" fillId="18" borderId="0" xfId="6" applyFont="1" applyFill="1" applyAlignment="1" applyProtection="1">
      <alignment horizontal="center"/>
      <protection hidden="1"/>
    </xf>
    <xf numFmtId="0" fontId="29" fillId="17" borderId="0" xfId="6" applyFont="1" applyFill="1" applyAlignment="1" applyProtection="1">
      <alignment horizontal="center"/>
      <protection hidden="1"/>
    </xf>
    <xf numFmtId="165" fontId="40" fillId="6" borderId="0" xfId="0" applyNumberFormat="1" applyFont="1" applyFill="1" applyAlignment="1" applyProtection="1">
      <alignment horizontal="right"/>
      <protection hidden="1"/>
    </xf>
    <xf numFmtId="43" fontId="40" fillId="6" borderId="0" xfId="0" applyNumberFormat="1" applyFont="1" applyFill="1" applyAlignment="1" applyProtection="1">
      <alignment horizontal="right"/>
      <protection hidden="1"/>
    </xf>
    <xf numFmtId="0" fontId="33" fillId="6" borderId="8" xfId="0" applyFont="1" applyFill="1" applyBorder="1" applyAlignment="1" applyProtection="1">
      <alignment horizontal="left" vertical="center"/>
      <protection hidden="1"/>
    </xf>
    <xf numFmtId="0" fontId="29" fillId="6" borderId="25" xfId="0" applyFont="1" applyFill="1" applyBorder="1" applyAlignment="1" applyProtection="1">
      <alignment vertical="center"/>
      <protection locked="0"/>
    </xf>
    <xf numFmtId="0" fontId="1" fillId="0" borderId="0" xfId="8" applyFont="1"/>
    <xf numFmtId="0" fontId="1" fillId="0" borderId="0" xfId="8" quotePrefix="1" applyFont="1"/>
    <xf numFmtId="14" fontId="1" fillId="0" borderId="0" xfId="8" applyNumberFormat="1" applyFont="1" applyAlignment="1">
      <alignment horizontal="left"/>
    </xf>
    <xf numFmtId="0" fontId="1" fillId="0" borderId="0" xfId="8" applyFont="1" applyAlignment="1">
      <alignment horizontal="left"/>
    </xf>
    <xf numFmtId="0" fontId="48" fillId="11" borderId="0" xfId="8" applyFont="1" applyFill="1" applyAlignment="1">
      <alignment horizontal="left" vertical="center"/>
    </xf>
    <xf numFmtId="0" fontId="50" fillId="6" borderId="13" xfId="0" applyFont="1" applyFill="1" applyBorder="1" applyAlignment="1" applyProtection="1">
      <alignment horizontal="center" vertical="center" wrapText="1"/>
      <protection hidden="1"/>
    </xf>
    <xf numFmtId="0" fontId="36" fillId="16" borderId="0" xfId="0"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26" fillId="6" borderId="12" xfId="0" applyFont="1" applyFill="1" applyBorder="1" applyAlignment="1" applyProtection="1">
      <alignment horizontal="center" vertical="center"/>
      <protection hidden="1"/>
    </xf>
    <xf numFmtId="0" fontId="36" fillId="17" borderId="0" xfId="0" applyFont="1" applyFill="1" applyAlignment="1" applyProtection="1">
      <alignment horizontal="center" vertical="center"/>
      <protection hidden="1"/>
    </xf>
    <xf numFmtId="0" fontId="7" fillId="6" borderId="12"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2" fontId="39" fillId="8" borderId="0" xfId="1" applyNumberFormat="1" applyFont="1" applyFill="1" applyBorder="1" applyAlignment="1" applyProtection="1">
      <alignment horizontal="center" vertical="center"/>
      <protection hidden="1"/>
    </xf>
    <xf numFmtId="165" fontId="33" fillId="12" borderId="11" xfId="1" applyNumberFormat="1" applyFont="1" applyFill="1" applyBorder="1" applyAlignment="1" applyProtection="1">
      <alignment horizontal="right" vertical="center"/>
    </xf>
    <xf numFmtId="0" fontId="29" fillId="6" borderId="24" xfId="0" applyFont="1" applyFill="1" applyBorder="1" applyAlignment="1" applyProtection="1">
      <alignment horizontal="left" vertical="center"/>
      <protection locked="0"/>
    </xf>
    <xf numFmtId="0" fontId="29" fillId="6" borderId="25" xfId="0" applyFont="1" applyFill="1" applyBorder="1" applyAlignment="1" applyProtection="1">
      <alignment horizontal="left" vertical="center"/>
      <protection locked="0"/>
    </xf>
    <xf numFmtId="165" fontId="29" fillId="6" borderId="25" xfId="1" applyNumberFormat="1" applyFont="1" applyFill="1" applyBorder="1" applyAlignment="1" applyProtection="1">
      <alignment horizontal="right" vertical="center"/>
      <protection locked="0"/>
    </xf>
    <xf numFmtId="165" fontId="29" fillId="6" borderId="26" xfId="1" applyNumberFormat="1" applyFont="1" applyFill="1" applyBorder="1" applyAlignment="1" applyProtection="1">
      <alignment horizontal="right" vertical="center"/>
      <protection locked="0"/>
    </xf>
    <xf numFmtId="165" fontId="29" fillId="6" borderId="23" xfId="1" applyNumberFormat="1" applyFont="1" applyFill="1" applyBorder="1" applyAlignment="1" applyProtection="1">
      <alignment horizontal="right" vertical="center"/>
      <protection locked="0"/>
    </xf>
    <xf numFmtId="165" fontId="33" fillId="12" borderId="23" xfId="1" applyNumberFormat="1" applyFont="1" applyFill="1" applyBorder="1" applyAlignment="1" applyProtection="1">
      <alignment horizontal="center" vertical="center"/>
    </xf>
    <xf numFmtId="0" fontId="36" fillId="8" borderId="0" xfId="0" applyFont="1" applyFill="1" applyAlignment="1" applyProtection="1">
      <alignment horizontal="center" vertical="center"/>
      <protection hidden="1"/>
    </xf>
    <xf numFmtId="0" fontId="10" fillId="6" borderId="0" xfId="0" applyFont="1" applyFill="1" applyAlignment="1" applyProtection="1">
      <alignment horizontal="left" vertical="center" wrapText="1"/>
      <protection hidden="1"/>
    </xf>
    <xf numFmtId="0" fontId="20" fillId="6" borderId="0" xfId="0" applyFont="1" applyFill="1" applyAlignment="1" applyProtection="1">
      <alignment horizontal="left" vertical="top" wrapText="1"/>
      <protection hidden="1"/>
    </xf>
    <xf numFmtId="0" fontId="29" fillId="6" borderId="4" xfId="0" applyFont="1" applyFill="1" applyBorder="1" applyAlignment="1" applyProtection="1">
      <alignment horizontal="right" vertical="center"/>
      <protection locked="0"/>
    </xf>
    <xf numFmtId="0" fontId="29" fillId="6" borderId="5" xfId="0" applyFont="1" applyFill="1" applyBorder="1" applyAlignment="1" applyProtection="1">
      <alignment horizontal="right" vertical="center"/>
      <protection locked="0"/>
    </xf>
    <xf numFmtId="0" fontId="64" fillId="6" borderId="23" xfId="0" applyFont="1" applyFill="1" applyBorder="1" applyAlignment="1" applyProtection="1">
      <alignment horizontal="center" vertical="center" wrapText="1"/>
      <protection hidden="1"/>
    </xf>
    <xf numFmtId="165" fontId="29" fillId="6" borderId="1" xfId="1" applyNumberFormat="1" applyFont="1" applyFill="1" applyBorder="1" applyAlignment="1" applyProtection="1">
      <alignment horizontal="right" vertical="center"/>
      <protection locked="0"/>
    </xf>
    <xf numFmtId="165" fontId="29" fillId="6" borderId="3" xfId="1" applyNumberFormat="1" applyFont="1" applyFill="1" applyBorder="1" applyAlignment="1" applyProtection="1">
      <alignment horizontal="right" vertical="center"/>
      <protection locked="0"/>
    </xf>
    <xf numFmtId="0" fontId="11" fillId="7" borderId="0" xfId="0" applyFont="1" applyFill="1" applyAlignment="1" applyProtection="1">
      <alignment horizontal="left" vertical="top" wrapText="1"/>
      <protection hidden="1"/>
    </xf>
    <xf numFmtId="0" fontId="33" fillId="6" borderId="4" xfId="0" applyFont="1" applyFill="1" applyBorder="1" applyAlignment="1" applyProtection="1">
      <alignment horizontal="right" vertical="center"/>
      <protection locked="0"/>
    </xf>
    <xf numFmtId="0" fontId="33" fillId="6" borderId="5" xfId="0" applyFont="1" applyFill="1" applyBorder="1" applyAlignment="1" applyProtection="1">
      <alignment horizontal="right" vertical="center"/>
      <protection locked="0"/>
    </xf>
    <xf numFmtId="165" fontId="29" fillId="6" borderId="4" xfId="1" applyNumberFormat="1" applyFont="1" applyFill="1" applyBorder="1" applyAlignment="1" applyProtection="1">
      <alignment horizontal="right" vertical="center"/>
      <protection locked="0"/>
    </xf>
    <xf numFmtId="165" fontId="29" fillId="6" borderId="5" xfId="1" applyNumberFormat="1" applyFont="1" applyFill="1" applyBorder="1" applyAlignment="1" applyProtection="1">
      <alignment horizontal="right" vertical="center"/>
      <protection locked="0"/>
    </xf>
    <xf numFmtId="0" fontId="51" fillId="14" borderId="15" xfId="0" applyFont="1" applyFill="1" applyBorder="1" applyAlignment="1">
      <alignment horizontal="center" vertical="center"/>
    </xf>
    <xf numFmtId="0" fontId="51" fillId="14" borderId="14" xfId="0" applyFont="1" applyFill="1" applyBorder="1" applyAlignment="1">
      <alignment horizontal="center" vertical="center"/>
    </xf>
    <xf numFmtId="0" fontId="29" fillId="17" borderId="14" xfId="6" applyFont="1" applyFill="1" applyBorder="1" applyAlignment="1" applyProtection="1">
      <alignment horizontal="center"/>
      <protection hidden="1"/>
    </xf>
    <xf numFmtId="0" fontId="29" fillId="18" borderId="14" xfId="6" applyFont="1" applyFill="1" applyBorder="1" applyAlignment="1" applyProtection="1">
      <alignment horizontal="center"/>
      <protection hidden="1"/>
    </xf>
    <xf numFmtId="0" fontId="29" fillId="0" borderId="14" xfId="6" applyFont="1" applyBorder="1" applyAlignment="1" applyProtection="1">
      <alignment horizontal="center"/>
      <protection hidden="1"/>
    </xf>
  </cellXfs>
  <cellStyles count="13">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5" xfId="12" xr:uid="{B93C6A02-6006-4502-BD82-83DD6E80A475}"/>
    <cellStyle name="Normal 9" xfId="11" xr:uid="{B51114C7-CFBB-45B0-BD88-88656F6B378E}"/>
    <cellStyle name="Percent" xfId="10" builtinId="5"/>
    <cellStyle name="常规 2" xfId="7" xr:uid="{A1D68A8B-C2EB-42A8-83D7-52D241930B22}"/>
    <cellStyle name="常规 2 2" xfId="9" xr:uid="{B9C89236-D1B1-4F64-B1DE-BA4460344277}"/>
    <cellStyle name="常规 3" xfId="8" xr:uid="{6BCA4314-3182-4CFB-9F92-25B3B6A9EDCB}"/>
  </cellStyles>
  <dxfs count="34">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color theme="0"/>
        <name val="Calibri"/>
        <family val="2"/>
        <scheme val="none"/>
      </font>
      <fill>
        <patternFill patternType="solid">
          <fgColor indexed="64"/>
          <bgColor rgb="FF007298"/>
        </patternFill>
      </fill>
    </dxf>
    <dxf>
      <font>
        <b val="0"/>
        <i val="0"/>
        <strike val="0"/>
        <condense val="0"/>
        <extend val="0"/>
        <outline val="0"/>
        <shadow val="0"/>
        <u val="none"/>
        <vertAlign val="baseline"/>
        <sz val="10"/>
        <color auto="1"/>
        <name val="Calibri"/>
        <family val="2"/>
        <scheme val="none"/>
      </font>
      <numFmt numFmtId="0" formatCode="General"/>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color theme="0"/>
        <name val="Calibri"/>
        <family val="2"/>
        <scheme val="none"/>
      </font>
      <fill>
        <patternFill patternType="solid">
          <fgColor indexed="64"/>
          <bgColor rgb="FF007298"/>
        </patternFill>
      </fill>
    </dxf>
    <dxf>
      <font>
        <color theme="1"/>
      </font>
    </dxf>
    <dxf>
      <font>
        <color theme="1"/>
      </font>
    </dxf>
    <dxf>
      <font>
        <color theme="0"/>
      </font>
    </dxf>
    <dxf>
      <font>
        <color theme="0"/>
      </font>
      <fill>
        <patternFill>
          <bgColor theme="0"/>
        </patternFill>
      </fill>
      <border>
        <left/>
        <right/>
        <top/>
        <bottom/>
        <vertical/>
        <horizontal/>
      </border>
    </dxf>
    <dxf>
      <font>
        <color theme="0"/>
      </font>
    </dxf>
    <dxf>
      <font>
        <color theme="0"/>
      </font>
      <fill>
        <patternFill>
          <bgColor theme="0"/>
        </patternFill>
      </fill>
      <border>
        <left/>
        <right/>
        <top/>
        <bottom/>
        <vertical/>
        <horizontal/>
      </border>
    </dxf>
    <dxf>
      <font>
        <color theme="0"/>
      </font>
    </dxf>
    <dxf>
      <font>
        <color theme="0"/>
      </font>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color theme="0"/>
      </font>
    </dxf>
    <dxf>
      <font>
        <color theme="0"/>
      </font>
    </dxf>
    <dxf>
      <font>
        <color theme="0"/>
      </font>
    </dxf>
    <dxf>
      <fill>
        <patternFill patternType="solid">
          <fgColor rgb="FFDEE7EF"/>
          <bgColor rgb="FFDEE7EF"/>
        </patternFill>
      </fill>
    </dxf>
    <dxf>
      <fill>
        <patternFill patternType="solid">
          <fgColor rgb="FFDEE7EF"/>
          <bgColor rgb="FFDEE7EF"/>
        </patternFill>
      </fill>
    </dxf>
    <dxf>
      <fill>
        <patternFill patternType="solid">
          <fgColor rgb="FF5C88B2"/>
          <bgColor rgb="FF5C88B2"/>
        </patternFill>
      </fill>
    </dxf>
    <dxf>
      <fill>
        <patternFill patternType="solid">
          <fgColor rgb="FFDEE7EF"/>
          <bgColor rgb="FFDEE7EF"/>
        </patternFill>
      </fill>
    </dxf>
    <dxf>
      <fill>
        <patternFill patternType="solid">
          <fgColor rgb="FFDEE7EF"/>
          <bgColor rgb="FFDEE7EF"/>
        </patternFill>
      </fill>
    </dxf>
    <dxf>
      <fill>
        <patternFill patternType="solid">
          <fgColor rgb="FF5C88B2"/>
          <bgColor rgb="FF5C88B2"/>
        </patternFill>
      </fill>
    </dxf>
  </dxfs>
  <tableStyles count="2" defaultTableStyle="TableStyleMedium2" defaultPivotStyle="PivotStyleLight16">
    <tableStyle name="NABERS xrefs-style 6" pivot="0" count="3" xr9:uid="{8246AD26-917F-4501-AA25-EA1E051CEAC7}">
      <tableStyleElement type="headerRow" dxfId="33"/>
      <tableStyleElement type="firstRowStripe" dxfId="32"/>
      <tableStyleElement type="secondRowStripe" dxfId="31"/>
    </tableStyle>
    <tableStyle name="NABERS xrefs-style 7" pivot="0" count="3" xr9:uid="{188FFEF5-6137-47D3-9FC5-E113D61BDCE9}">
      <tableStyleElement type="headerRow" dxfId="30"/>
      <tableStyleElement type="firstRowStripe" dxfId="29"/>
      <tableStyleElement type="secondRowStripe" dxfId="28"/>
    </tableStyle>
  </tableStyles>
  <colors>
    <mruColors>
      <color rgb="FF006C88"/>
      <color rgb="FF8AD1F3"/>
      <color rgb="FF0079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School!$K$69:$M$69</c:f>
              <c:strCache>
                <c:ptCount val="3"/>
                <c:pt idx="0">
                  <c:v>Current Star Rating</c:v>
                </c:pt>
                <c:pt idx="1">
                  <c:v>Predicted 2025</c:v>
                </c:pt>
                <c:pt idx="2">
                  <c:v>Predicted 2030</c:v>
                </c:pt>
              </c:strCache>
            </c:strRef>
          </c:cat>
          <c:val>
            <c:numRef>
              <c:f>(School!$E$52,School!$E$58,School!$E$63)</c:f>
              <c:numCache>
                <c:formatCode>0.00</c:formatCode>
                <c:ptCount val="3"/>
                <c:pt idx="0">
                  <c:v>0</c:v>
                </c:pt>
                <c:pt idx="1">
                  <c:v>0</c:v>
                </c:pt>
                <c:pt idx="2">
                  <c:v>0</c:v>
                </c:pt>
              </c:numCache>
            </c:numRef>
          </c:val>
          <c:smooth val="0"/>
          <c:extLst>
            <c:ext xmlns:c16="http://schemas.microsoft.com/office/drawing/2014/chart" uri="{C3380CC4-5D6E-409C-BE32-E72D297353CC}">
              <c16:uniqueId val="{00000001-A3D4-46AA-9122-D3A0D072AE34}"/>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School!$K$69:$M$69</c:f>
              <c:strCache>
                <c:ptCount val="3"/>
                <c:pt idx="0">
                  <c:v>Current Star Rating</c:v>
                </c:pt>
                <c:pt idx="1">
                  <c:v>Predicted 2025</c:v>
                </c:pt>
                <c:pt idx="2">
                  <c:v>Predicted 2030</c:v>
                </c:pt>
              </c:strCache>
            </c:strRef>
          </c:cat>
          <c:val>
            <c:numRef>
              <c:f>(School!$E$52,School!$F$58,School!$F$63)</c:f>
              <c:numCache>
                <c:formatCode>0.00</c:formatCode>
                <c:ptCount val="3"/>
                <c:pt idx="0">
                  <c:v>0</c:v>
                </c:pt>
                <c:pt idx="1">
                  <c:v>0</c:v>
                </c:pt>
                <c:pt idx="2">
                  <c:v>0</c:v>
                </c:pt>
              </c:numCache>
            </c:numRef>
          </c:val>
          <c:smooth val="0"/>
          <c:extLst>
            <c:ext xmlns:c16="http://schemas.microsoft.com/office/drawing/2014/chart" uri="{C3380CC4-5D6E-409C-BE32-E72D297353CC}">
              <c16:uniqueId val="{00000002-A3D4-46AA-9122-D3A0D072AE34}"/>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46</xdr:row>
      <xdr:rowOff>0</xdr:rowOff>
    </xdr:from>
    <xdr:to>
      <xdr:col>2</xdr:col>
      <xdr:colOff>0</xdr:colOff>
      <xdr:row>52</xdr:row>
      <xdr:rowOff>143507</xdr:rowOff>
    </xdr:to>
    <xdr:pic>
      <xdr:nvPicPr>
        <xdr:cNvPr id="2" name="Picture 6">
          <a:extLst>
            <a:ext uri="{FF2B5EF4-FFF2-40B4-BE49-F238E27FC236}">
              <a16:creationId xmlns:a16="http://schemas.microsoft.com/office/drawing/2014/main" id="{8E06EF6A-3DB2-4551-81DA-803A9A5BC1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 y="9321800"/>
          <a:ext cx="1488440" cy="118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274320</xdr:rowOff>
    </xdr:from>
    <xdr:to>
      <xdr:col>2</xdr:col>
      <xdr:colOff>1097280</xdr:colOff>
      <xdr:row>2</xdr:row>
      <xdr:rowOff>838200</xdr:rowOff>
    </xdr:to>
    <xdr:pic>
      <xdr:nvPicPr>
        <xdr:cNvPr id="3" name="Picture 5">
          <a:extLst>
            <a:ext uri="{FF2B5EF4-FFF2-40B4-BE49-F238E27FC236}">
              <a16:creationId xmlns:a16="http://schemas.microsoft.com/office/drawing/2014/main" id="{33738BC7-D40E-4112-99BE-4F6685B153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530" y="274320"/>
          <a:ext cx="2362200" cy="15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956235</xdr:colOff>
      <xdr:row>3</xdr:row>
      <xdr:rowOff>772599</xdr:rowOff>
    </xdr:to>
    <xdr:cxnSp macro="">
      <xdr:nvCxnSpPr>
        <xdr:cNvPr id="4" name="Straight Connector 3">
          <a:extLst>
            <a:ext uri="{FF2B5EF4-FFF2-40B4-BE49-F238E27FC236}">
              <a16:creationId xmlns:a16="http://schemas.microsoft.com/office/drawing/2014/main" id="{4E40D2BA-D4FE-470A-8DDF-D95B27C8076F}"/>
            </a:ext>
          </a:extLst>
        </xdr:cNvPr>
        <xdr:cNvCxnSpPr/>
      </xdr:nvCxnSpPr>
      <xdr:spPr>
        <a:xfrm>
          <a:off x="273498" y="2827011"/>
          <a:ext cx="230385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19491</xdr:colOff>
      <xdr:row>3</xdr:row>
      <xdr:rowOff>503069</xdr:rowOff>
    </xdr:from>
    <xdr:to>
      <xdr:col>4</xdr:col>
      <xdr:colOff>251991</xdr:colOff>
      <xdr:row>3</xdr:row>
      <xdr:rowOff>503069</xdr:rowOff>
    </xdr:to>
    <xdr:cxnSp macro="">
      <xdr:nvCxnSpPr>
        <xdr:cNvPr id="5" name="Straight Connector 4">
          <a:extLst>
            <a:ext uri="{FF2B5EF4-FFF2-40B4-BE49-F238E27FC236}">
              <a16:creationId xmlns:a16="http://schemas.microsoft.com/office/drawing/2014/main" id="{EE5C59C1-B4CF-4CE2-B8FF-5356781D86DC}"/>
            </a:ext>
          </a:extLst>
        </xdr:cNvPr>
        <xdr:cNvCxnSpPr/>
      </xdr:nvCxnSpPr>
      <xdr:spPr>
        <a:xfrm>
          <a:off x="254815" y="2553745"/>
          <a:ext cx="385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D63EE0EC-EA1D-47E5-B08F-F6DD3C06D2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229046</xdr:colOff>
      <xdr:row>3</xdr:row>
      <xdr:rowOff>288962</xdr:rowOff>
    </xdr:from>
    <xdr:to>
      <xdr:col>8</xdr:col>
      <xdr:colOff>11391</xdr:colOff>
      <xdr:row>3</xdr:row>
      <xdr:rowOff>1002067</xdr:rowOff>
    </xdr:to>
    <xdr:pic>
      <xdr:nvPicPr>
        <xdr:cNvPr id="7" name="Picture 6">
          <a:extLst>
            <a:ext uri="{FF2B5EF4-FFF2-40B4-BE49-F238E27FC236}">
              <a16:creationId xmlns:a16="http://schemas.microsoft.com/office/drawing/2014/main" id="{36372E7D-B555-417E-884A-7392040325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8546" y="2333662"/>
          <a:ext cx="43957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26222</xdr:colOff>
      <xdr:row>5</xdr:row>
      <xdr:rowOff>131333</xdr:rowOff>
    </xdr:from>
    <xdr:to>
      <xdr:col>9</xdr:col>
      <xdr:colOff>22411</xdr:colOff>
      <xdr:row>5</xdr:row>
      <xdr:rowOff>131333</xdr:rowOff>
    </xdr:to>
    <xdr:cxnSp macro="">
      <xdr:nvCxnSpPr>
        <xdr:cNvPr id="8" name="Straight Connector 7">
          <a:extLst>
            <a:ext uri="{FF2B5EF4-FFF2-40B4-BE49-F238E27FC236}">
              <a16:creationId xmlns:a16="http://schemas.microsoft.com/office/drawing/2014/main" id="{145B87D9-B349-4148-B681-0B1F7861C05D}"/>
            </a:ext>
          </a:extLst>
        </xdr:cNvPr>
        <xdr:cNvCxnSpPr/>
      </xdr:nvCxnSpPr>
      <xdr:spPr>
        <a:xfrm>
          <a:off x="261172" y="3395233"/>
          <a:ext cx="7184389"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224118</xdr:colOff>
      <xdr:row>86</xdr:row>
      <xdr:rowOff>156882</xdr:rowOff>
    </xdr:from>
    <xdr:to>
      <xdr:col>1</xdr:col>
      <xdr:colOff>1265705</xdr:colOff>
      <xdr:row>92</xdr:row>
      <xdr:rowOff>50709</xdr:rowOff>
    </xdr:to>
    <xdr:pic>
      <xdr:nvPicPr>
        <xdr:cNvPr id="11" name="Picture 8">
          <a:extLst>
            <a:ext uri="{FF2B5EF4-FFF2-40B4-BE49-F238E27FC236}">
              <a16:creationId xmlns:a16="http://schemas.microsoft.com/office/drawing/2014/main" id="{6C40C490-36FF-44D8-8CD8-2CD9E1A23BE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4118" y="13244232"/>
          <a:ext cx="1273362" cy="11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104588</xdr:colOff>
      <xdr:row>3</xdr:row>
      <xdr:rowOff>313765</xdr:rowOff>
    </xdr:from>
    <xdr:to>
      <xdr:col>8</xdr:col>
      <xdr:colOff>564963</xdr:colOff>
      <xdr:row>3</xdr:row>
      <xdr:rowOff>993215</xdr:rowOff>
    </xdr:to>
    <xdr:pic>
      <xdr:nvPicPr>
        <xdr:cNvPr id="12" name="Picture 12">
          <a:extLst>
            <a:ext uri="{FF2B5EF4-FFF2-40B4-BE49-F238E27FC236}">
              <a16:creationId xmlns:a16="http://schemas.microsoft.com/office/drawing/2014/main" id="{84AA6AC8-E4F9-47A2-B9F0-B20BA74D858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924488" y="2358465"/>
          <a:ext cx="45720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39967</xdr:colOff>
      <xdr:row>69</xdr:row>
      <xdr:rowOff>41088</xdr:rowOff>
    </xdr:from>
    <xdr:to>
      <xdr:col>9</xdr:col>
      <xdr:colOff>17555</xdr:colOff>
      <xdr:row>85</xdr:row>
      <xdr:rowOff>63955</xdr:rowOff>
    </xdr:to>
    <xdr:graphicFrame macro="">
      <xdr:nvGraphicFramePr>
        <xdr:cNvPr id="10" name="Chart 7">
          <a:extLst>
            <a:ext uri="{FF2B5EF4-FFF2-40B4-BE49-F238E27FC236}">
              <a16:creationId xmlns:a16="http://schemas.microsoft.com/office/drawing/2014/main" id="{BCEB3B52-8FC7-43CE-A69A-E48B515422C2}"/>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94AE8C-99B7-4AB2-AD9B-FAFB28389FCD}" name="tblClimateZone" displayName="tblClimateZone" ref="A3:F73" headerRowDxfId="14" dataDxfId="13" totalsRowDxfId="12">
  <tableColumns count="6">
    <tableColumn id="1" xr3:uid="{FA66BECE-939D-4565-9890-B7AAA5E75FE8}" name="Climate_id" dataDxfId="11"/>
    <tableColumn id="2" xr3:uid="{FA28CBDE-F031-4D83-8D05-DD4AD3134EAC}" name="Name" dataDxfId="10"/>
    <tableColumn id="3" xr3:uid="{DB82CC85-6879-4758-AB53-1678549B8E17}" name="State_id" dataDxfId="9"/>
    <tableColumn id="4" xr3:uid="{E222B8D7-3564-4482-9590-5A9D47987B69}" name="Hdd" dataDxfId="8"/>
    <tableColumn id="5" xr3:uid="{932ED26C-DA27-403D-9AE9-98C52EA7BBBB}" name="Cdd" dataDxfId="7"/>
    <tableColumn id="6" xr3:uid="{D52DA727-C1BB-410F-BFA6-3E8CE73A011D}" name="IRR" dataDxfId="6"/>
  </tableColumns>
  <tableStyleInfo name="NABERS xrefs-style 6"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B4459-C0E2-4FE6-8B6D-E33601BCA3CF}" name="tblClimatePcode" displayName="tblClimatePcode" ref="H3:J3763" headerRowDxfId="5" dataDxfId="4" totalsRowDxfId="3">
  <tableColumns count="3">
    <tableColumn id="1" xr3:uid="{E13D0313-E147-410C-8863-F91ACFAF05BF}" name="Postcode" dataDxfId="2"/>
    <tableColumn id="2" xr3:uid="{0C2E20E5-E0FE-4D64-9633-448DB6228B22}" name="Climate_zone" dataDxfId="1"/>
    <tableColumn id="3" xr3:uid="{58B040CF-55B8-4A46-8C68-946E4D5242B8}" name="State" dataDxfId="0"/>
  </tableColumns>
  <tableStyleInfo name="NABERS xrefs-style 7"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A66E-A026-4890-AAD5-828577BBB9A0}">
  <dimension ref="A1:R46"/>
  <sheetViews>
    <sheetView workbookViewId="0">
      <selection activeCell="D8" sqref="D8"/>
    </sheetView>
  </sheetViews>
  <sheetFormatPr defaultRowHeight="12.6"/>
  <cols>
    <col min="2" max="2" width="71.140625" bestFit="1" customWidth="1"/>
    <col min="3" max="3" width="10.42578125" bestFit="1" customWidth="1"/>
  </cols>
  <sheetData>
    <row r="1" spans="1:18" ht="14.45">
      <c r="A1" s="106" t="s">
        <v>0</v>
      </c>
      <c r="B1" s="106" t="s">
        <v>1</v>
      </c>
      <c r="C1" s="184" t="s">
        <v>2</v>
      </c>
      <c r="D1" s="184"/>
      <c r="E1" s="184"/>
      <c r="F1" s="184"/>
      <c r="G1" s="184"/>
      <c r="H1" s="184"/>
      <c r="I1" s="184"/>
      <c r="J1" s="184"/>
      <c r="K1" s="184"/>
      <c r="L1" s="184"/>
      <c r="M1" s="184"/>
      <c r="N1" s="184"/>
      <c r="O1" s="184"/>
      <c r="P1" s="184"/>
      <c r="Q1" s="184"/>
      <c r="R1" s="184"/>
    </row>
    <row r="2" spans="1:18" ht="14.45">
      <c r="A2" s="180" t="s">
        <v>3</v>
      </c>
      <c r="B2" s="181" t="s">
        <v>4</v>
      </c>
      <c r="C2" s="182">
        <v>45181</v>
      </c>
      <c r="D2" s="108"/>
      <c r="E2" s="108"/>
      <c r="F2" s="108"/>
      <c r="G2" s="108"/>
      <c r="H2" s="108"/>
      <c r="I2" s="108"/>
      <c r="J2" s="108"/>
      <c r="K2" s="108"/>
      <c r="L2" s="108"/>
      <c r="M2" s="108"/>
      <c r="N2" s="108"/>
      <c r="O2" s="108"/>
      <c r="P2" s="108"/>
      <c r="Q2" s="108"/>
      <c r="R2" s="108"/>
    </row>
    <row r="3" spans="1:18" ht="14.45">
      <c r="A3" s="180" t="s">
        <v>5</v>
      </c>
      <c r="B3" s="181" t="s">
        <v>6</v>
      </c>
      <c r="C3" s="182">
        <v>45200</v>
      </c>
      <c r="D3" s="108"/>
      <c r="E3" s="108"/>
      <c r="F3" s="108"/>
      <c r="G3" s="108"/>
      <c r="H3" s="108"/>
      <c r="I3" s="108"/>
      <c r="J3" s="108"/>
      <c r="K3" s="108"/>
      <c r="L3" s="108"/>
      <c r="M3" s="108"/>
      <c r="N3" s="108"/>
      <c r="O3" s="108"/>
      <c r="P3" s="108"/>
      <c r="Q3" s="108"/>
      <c r="R3" s="108"/>
    </row>
    <row r="4" spans="1:18" ht="14.45">
      <c r="A4" s="180" t="s">
        <v>7</v>
      </c>
      <c r="B4" s="181" t="s">
        <v>8</v>
      </c>
      <c r="C4" s="182">
        <v>45201</v>
      </c>
      <c r="D4" s="108"/>
      <c r="E4" s="108"/>
      <c r="F4" s="108"/>
      <c r="G4" s="108"/>
      <c r="H4" s="108"/>
      <c r="I4" s="108"/>
      <c r="J4" s="108"/>
      <c r="K4" s="108"/>
      <c r="L4" s="108"/>
      <c r="M4" s="108"/>
      <c r="N4" s="108"/>
      <c r="O4" s="108"/>
      <c r="P4" s="108"/>
      <c r="Q4" s="108"/>
      <c r="R4" s="108"/>
    </row>
    <row r="5" spans="1:18" ht="14.45">
      <c r="A5" s="180" t="s">
        <v>9</v>
      </c>
      <c r="B5" s="183" t="s">
        <v>10</v>
      </c>
      <c r="C5" s="182">
        <v>45217</v>
      </c>
      <c r="D5" s="108"/>
      <c r="E5" s="108"/>
      <c r="F5" s="108"/>
      <c r="G5" s="108"/>
      <c r="H5" s="108"/>
      <c r="I5" s="108"/>
      <c r="J5" s="108"/>
      <c r="K5" s="108"/>
      <c r="L5" s="108"/>
      <c r="M5" s="108"/>
      <c r="N5" s="108"/>
      <c r="O5" s="108"/>
      <c r="P5" s="108"/>
      <c r="Q5" s="108"/>
      <c r="R5" s="108"/>
    </row>
    <row r="6" spans="1:18" ht="14.45">
      <c r="A6" s="180" t="s">
        <v>11</v>
      </c>
      <c r="B6" s="181" t="s">
        <v>12</v>
      </c>
      <c r="C6" s="182">
        <v>45240</v>
      </c>
      <c r="D6" s="108"/>
      <c r="E6" s="108"/>
      <c r="F6" s="108"/>
      <c r="G6" s="108"/>
      <c r="H6" s="108"/>
      <c r="I6" s="108"/>
      <c r="J6" s="108"/>
      <c r="K6" s="108"/>
      <c r="L6" s="108"/>
      <c r="M6" s="108"/>
      <c r="N6" s="108"/>
      <c r="O6" s="108"/>
      <c r="P6" s="108"/>
      <c r="Q6" s="108"/>
      <c r="R6" s="108"/>
    </row>
    <row r="7" spans="1:18" ht="14.45">
      <c r="A7" s="180" t="s">
        <v>13</v>
      </c>
      <c r="B7" s="181" t="s">
        <v>14</v>
      </c>
      <c r="C7" s="182">
        <v>45243</v>
      </c>
      <c r="D7" s="108"/>
      <c r="E7" s="108"/>
      <c r="F7" s="108"/>
      <c r="G7" s="108"/>
      <c r="H7" s="108"/>
      <c r="I7" s="108"/>
      <c r="J7" s="108"/>
      <c r="K7" s="108"/>
      <c r="L7" s="108"/>
      <c r="M7" s="108"/>
      <c r="N7" s="108"/>
      <c r="O7" s="108"/>
      <c r="P7" s="108"/>
      <c r="Q7" s="108"/>
      <c r="R7" s="108"/>
    </row>
    <row r="8" spans="1:18" ht="14.45">
      <c r="A8" s="107"/>
      <c r="B8" s="181"/>
      <c r="C8" s="183"/>
      <c r="D8" s="108"/>
      <c r="E8" s="108"/>
      <c r="F8" s="108"/>
      <c r="G8" s="108"/>
      <c r="H8" s="108"/>
      <c r="I8" s="108"/>
      <c r="J8" s="108"/>
      <c r="K8" s="108"/>
      <c r="L8" s="108"/>
      <c r="M8" s="108"/>
      <c r="N8" s="108"/>
      <c r="O8" s="108"/>
      <c r="P8" s="108"/>
      <c r="Q8" s="108"/>
      <c r="R8" s="108"/>
    </row>
    <row r="9" spans="1:18" ht="14.45">
      <c r="A9" s="107"/>
      <c r="B9" s="181"/>
      <c r="C9" s="183"/>
      <c r="D9" s="108"/>
      <c r="E9" s="108"/>
      <c r="F9" s="108"/>
      <c r="G9" s="108"/>
      <c r="H9" s="108"/>
      <c r="I9" s="108"/>
      <c r="J9" s="108"/>
      <c r="K9" s="108"/>
      <c r="L9" s="108"/>
      <c r="M9" s="108"/>
      <c r="N9" s="108"/>
      <c r="O9" s="108"/>
      <c r="P9" s="108"/>
      <c r="Q9" s="108"/>
      <c r="R9" s="108"/>
    </row>
    <row r="10" spans="1:18" ht="14.45">
      <c r="A10" s="107"/>
      <c r="B10" s="181"/>
      <c r="C10" s="183"/>
      <c r="D10" s="108"/>
      <c r="E10" s="108"/>
      <c r="F10" s="108"/>
      <c r="G10" s="108"/>
      <c r="H10" s="108"/>
      <c r="I10" s="108"/>
      <c r="J10" s="108"/>
      <c r="K10" s="108"/>
      <c r="L10" s="108"/>
      <c r="M10" s="108"/>
      <c r="N10" s="108"/>
      <c r="O10" s="108"/>
      <c r="P10" s="108"/>
      <c r="Q10" s="108"/>
      <c r="R10" s="108"/>
    </row>
    <row r="11" spans="1:18" ht="14.45">
      <c r="A11" s="107"/>
      <c r="B11" s="181"/>
      <c r="C11" s="183"/>
      <c r="D11" s="108"/>
      <c r="E11" s="108"/>
      <c r="F11" s="108"/>
      <c r="G11" s="108"/>
      <c r="H11" s="108"/>
      <c r="I11" s="108"/>
      <c r="J11" s="108"/>
      <c r="K11" s="108"/>
      <c r="L11" s="108"/>
      <c r="M11" s="108"/>
      <c r="N11" s="108"/>
      <c r="O11" s="108"/>
      <c r="P11" s="108"/>
      <c r="Q11" s="108"/>
      <c r="R11" s="108"/>
    </row>
    <row r="12" spans="1:18" ht="14.45">
      <c r="A12" s="107"/>
      <c r="B12" s="181"/>
      <c r="C12" s="183"/>
      <c r="D12" s="108"/>
      <c r="E12" s="108"/>
      <c r="F12" s="108"/>
      <c r="G12" s="108"/>
      <c r="H12" s="108"/>
      <c r="I12" s="108"/>
      <c r="J12" s="108"/>
      <c r="K12" s="108"/>
      <c r="L12" s="108"/>
      <c r="M12" s="108"/>
      <c r="N12" s="108"/>
      <c r="O12" s="108"/>
      <c r="P12" s="108"/>
      <c r="Q12" s="108"/>
      <c r="R12" s="108"/>
    </row>
    <row r="13" spans="1:18" ht="14.45">
      <c r="A13" s="107"/>
      <c r="B13" s="181"/>
      <c r="C13" s="183"/>
      <c r="D13" s="108"/>
      <c r="E13" s="108"/>
      <c r="F13" s="108"/>
      <c r="G13" s="108"/>
      <c r="H13" s="108"/>
      <c r="I13" s="108"/>
      <c r="J13" s="108"/>
      <c r="K13" s="108"/>
      <c r="L13" s="108"/>
      <c r="M13" s="108"/>
      <c r="N13" s="108"/>
      <c r="O13" s="108"/>
      <c r="P13" s="108"/>
      <c r="Q13" s="108"/>
      <c r="R13" s="108"/>
    </row>
    <row r="14" spans="1:18" ht="14.45">
      <c r="A14" s="107"/>
      <c r="B14" s="181"/>
      <c r="C14" s="183"/>
      <c r="D14" s="108"/>
      <c r="E14" s="108"/>
      <c r="F14" s="108"/>
      <c r="G14" s="108"/>
      <c r="H14" s="108"/>
      <c r="I14" s="108"/>
      <c r="J14" s="108"/>
      <c r="K14" s="108"/>
      <c r="L14" s="108"/>
      <c r="M14" s="108"/>
      <c r="N14" s="108"/>
      <c r="O14" s="108"/>
      <c r="P14" s="108"/>
      <c r="Q14" s="108"/>
      <c r="R14" s="108"/>
    </row>
    <row r="15" spans="1:18" ht="14.45">
      <c r="A15" s="107"/>
      <c r="B15" s="181"/>
      <c r="C15" s="183"/>
      <c r="D15" s="108"/>
      <c r="E15" s="108"/>
      <c r="F15" s="108"/>
      <c r="G15" s="108"/>
      <c r="H15" s="108"/>
      <c r="I15" s="108"/>
      <c r="J15" s="108"/>
      <c r="K15" s="108"/>
      <c r="L15" s="108"/>
      <c r="M15" s="108"/>
      <c r="N15" s="108"/>
      <c r="O15" s="108"/>
      <c r="P15" s="108"/>
      <c r="Q15" s="108"/>
      <c r="R15" s="108"/>
    </row>
    <row r="16" spans="1:18" ht="14.45">
      <c r="A16" s="107"/>
      <c r="B16" s="181"/>
      <c r="C16" s="183"/>
      <c r="D16" s="108"/>
      <c r="E16" s="108"/>
      <c r="F16" s="108"/>
      <c r="G16" s="108"/>
      <c r="H16" s="108"/>
      <c r="I16" s="108"/>
      <c r="J16" s="108"/>
      <c r="K16" s="108"/>
      <c r="L16" s="108"/>
      <c r="M16" s="108"/>
      <c r="N16" s="108"/>
      <c r="O16" s="108"/>
      <c r="P16" s="108"/>
      <c r="Q16" s="108"/>
      <c r="R16" s="108"/>
    </row>
    <row r="17" spans="1:18" ht="14.45">
      <c r="A17" s="107"/>
      <c r="B17" s="181"/>
      <c r="C17" s="183"/>
      <c r="D17" s="108"/>
      <c r="E17" s="108"/>
      <c r="F17" s="108"/>
      <c r="G17" s="108"/>
      <c r="H17" s="108"/>
      <c r="I17" s="108"/>
      <c r="J17" s="108"/>
      <c r="K17" s="108"/>
      <c r="L17" s="108"/>
      <c r="M17" s="108"/>
      <c r="N17" s="108"/>
      <c r="O17" s="108"/>
      <c r="P17" s="108"/>
      <c r="Q17" s="108"/>
      <c r="R17" s="108"/>
    </row>
    <row r="18" spans="1:18" ht="14.45">
      <c r="A18" s="107"/>
      <c r="B18" s="181"/>
      <c r="C18" s="183"/>
      <c r="D18" s="108"/>
      <c r="E18" s="108"/>
      <c r="F18" s="108"/>
      <c r="G18" s="108"/>
      <c r="H18" s="108"/>
      <c r="I18" s="108"/>
      <c r="J18" s="108"/>
      <c r="K18" s="108"/>
      <c r="L18" s="108"/>
      <c r="M18" s="108"/>
      <c r="N18" s="108"/>
      <c r="O18" s="108"/>
      <c r="P18" s="108"/>
      <c r="Q18" s="108"/>
      <c r="R18" s="108"/>
    </row>
    <row r="19" spans="1:18" ht="14.45">
      <c r="A19" s="107"/>
      <c r="B19" s="181"/>
      <c r="C19" s="183"/>
      <c r="D19" s="108"/>
      <c r="E19" s="108"/>
      <c r="F19" s="108"/>
      <c r="G19" s="108"/>
      <c r="H19" s="108"/>
      <c r="I19" s="108"/>
      <c r="J19" s="108"/>
      <c r="K19" s="108"/>
      <c r="L19" s="108"/>
      <c r="M19" s="108"/>
      <c r="N19" s="108"/>
      <c r="O19" s="108"/>
      <c r="P19" s="108"/>
      <c r="Q19" s="108"/>
      <c r="R19" s="108"/>
    </row>
    <row r="20" spans="1:18" ht="14.45">
      <c r="A20" s="107"/>
      <c r="B20" s="181"/>
      <c r="C20" s="183"/>
      <c r="D20" s="108"/>
      <c r="E20" s="108"/>
      <c r="F20" s="108"/>
      <c r="G20" s="108"/>
      <c r="H20" s="108"/>
      <c r="I20" s="108"/>
      <c r="J20" s="108"/>
      <c r="K20" s="108"/>
      <c r="L20" s="108"/>
      <c r="M20" s="108"/>
      <c r="N20" s="108"/>
      <c r="O20" s="108"/>
      <c r="P20" s="108"/>
      <c r="Q20" s="108"/>
      <c r="R20" s="108"/>
    </row>
    <row r="21" spans="1:18" ht="14.45">
      <c r="A21" s="107"/>
      <c r="B21" s="181"/>
      <c r="C21" s="183"/>
      <c r="D21" s="108"/>
      <c r="E21" s="108"/>
      <c r="F21" s="108"/>
      <c r="G21" s="108"/>
      <c r="H21" s="108"/>
      <c r="I21" s="108"/>
      <c r="J21" s="108"/>
      <c r="K21" s="108"/>
      <c r="L21" s="108"/>
      <c r="M21" s="108"/>
      <c r="N21" s="108"/>
      <c r="O21" s="108"/>
      <c r="P21" s="108"/>
      <c r="Q21" s="108"/>
      <c r="R21" s="108"/>
    </row>
    <row r="22" spans="1:18" ht="14.45">
      <c r="A22" s="107"/>
      <c r="B22" s="181"/>
      <c r="C22" s="183"/>
    </row>
    <row r="23" spans="1:18" ht="14.45">
      <c r="A23" s="107"/>
      <c r="B23" s="181"/>
      <c r="C23" s="183"/>
    </row>
    <row r="24" spans="1:18" ht="14.45">
      <c r="A24" s="107"/>
      <c r="B24" s="181"/>
      <c r="C24" s="183"/>
    </row>
    <row r="25" spans="1:18" ht="14.45">
      <c r="A25" s="107"/>
      <c r="B25" s="180"/>
      <c r="C25" s="183"/>
    </row>
    <row r="26" spans="1:18" ht="14.45">
      <c r="A26" s="107"/>
      <c r="B26" s="180"/>
      <c r="C26" s="183"/>
    </row>
    <row r="27" spans="1:18" ht="14.45">
      <c r="A27" s="107"/>
      <c r="B27" s="180"/>
      <c r="C27" s="183"/>
    </row>
    <row r="28" spans="1:18" ht="14.45">
      <c r="A28" s="107"/>
      <c r="B28" s="180"/>
      <c r="C28" s="183"/>
    </row>
    <row r="29" spans="1:18" ht="14.45">
      <c r="A29" s="107"/>
      <c r="B29" s="180"/>
      <c r="C29" s="183"/>
    </row>
    <row r="30" spans="1:18" ht="14.45">
      <c r="A30" s="107"/>
      <c r="B30" s="180"/>
      <c r="C30" s="183"/>
    </row>
    <row r="31" spans="1:18" ht="14.45">
      <c r="A31" s="107"/>
      <c r="B31" s="180"/>
      <c r="C31" s="183"/>
    </row>
    <row r="32" spans="1:18" ht="14.45">
      <c r="A32" s="107"/>
      <c r="B32" s="180"/>
      <c r="C32" s="183"/>
    </row>
    <row r="33" spans="1:13" ht="14.45">
      <c r="A33" s="107"/>
      <c r="B33" s="183"/>
      <c r="C33" s="183"/>
    </row>
    <row r="34" spans="1:13" ht="14.45">
      <c r="A34" s="107"/>
      <c r="B34" s="183"/>
      <c r="C34" s="183"/>
    </row>
    <row r="35" spans="1:13" ht="14.45">
      <c r="A35" s="107"/>
      <c r="B35" s="183"/>
      <c r="C35" s="183"/>
    </row>
    <row r="36" spans="1:13" ht="14.45">
      <c r="A36" s="107"/>
      <c r="B36" s="183"/>
      <c r="C36" s="183"/>
    </row>
    <row r="37" spans="1:13" ht="14.45">
      <c r="A37" s="107"/>
      <c r="B37" s="183"/>
      <c r="C37" s="183"/>
    </row>
    <row r="38" spans="1:13" ht="14.45">
      <c r="A38" s="107"/>
      <c r="B38" s="183"/>
      <c r="C38" s="183"/>
    </row>
    <row r="39" spans="1:13" ht="14.45">
      <c r="A39" s="107"/>
      <c r="B39" s="183"/>
      <c r="C39" s="183"/>
    </row>
    <row r="40" spans="1:13" ht="14.45">
      <c r="A40" s="107"/>
      <c r="B40" s="183"/>
      <c r="C40" s="183"/>
    </row>
    <row r="41" spans="1:13" ht="14.45">
      <c r="A41" s="107"/>
      <c r="B41" s="183"/>
      <c r="C41" s="183"/>
    </row>
    <row r="42" spans="1:13" ht="14.45">
      <c r="A42" s="107"/>
      <c r="B42" s="183"/>
      <c r="C42" s="183"/>
    </row>
    <row r="43" spans="1:13" ht="14.45">
      <c r="A43" s="107"/>
      <c r="B43" s="183"/>
      <c r="C43" s="183"/>
    </row>
    <row r="44" spans="1:13" ht="14.45">
      <c r="A44" s="107"/>
      <c r="B44" s="183"/>
      <c r="C44" s="183"/>
      <c r="L44" s="95"/>
      <c r="M44" s="95"/>
    </row>
    <row r="45" spans="1:13" ht="14.45">
      <c r="A45" s="107"/>
      <c r="B45" s="183"/>
      <c r="C45" s="183"/>
      <c r="E45" s="95"/>
      <c r="F45" s="95"/>
      <c r="L45" s="95"/>
      <c r="M45" s="95"/>
    </row>
    <row r="46" spans="1:13" ht="14.45">
      <c r="A46" s="107"/>
      <c r="B46" s="183"/>
      <c r="C46" s="183"/>
    </row>
  </sheetData>
  <mergeCells count="1">
    <mergeCell ref="C1:R1"/>
  </mergeCells>
  <phoneticPr fontId="8"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453-CA99-49DF-B62A-0AF3D647BCFB}">
  <dimension ref="A1:AC314"/>
  <sheetViews>
    <sheetView tabSelected="1" zoomScale="85" zoomScaleNormal="85" workbookViewId="0">
      <selection activeCell="J28" sqref="J28"/>
    </sheetView>
  </sheetViews>
  <sheetFormatPr defaultColWidth="9.140625" defaultRowHeight="12.6"/>
  <cols>
    <col min="1" max="1" width="3.42578125" style="74" customWidth="1"/>
    <col min="2" max="2" width="19.85546875" style="74" customWidth="1"/>
    <col min="3" max="3" width="14.85546875" style="74" customWidth="1"/>
    <col min="4" max="4" width="17.140625" style="74" customWidth="1"/>
    <col min="5" max="5" width="16.42578125" style="74" customWidth="1"/>
    <col min="6" max="6" width="14.140625" style="74" customWidth="1"/>
    <col min="7" max="7" width="2.42578125" style="74" customWidth="1"/>
    <col min="8" max="8" width="9.42578125" style="74" customWidth="1"/>
    <col min="9" max="9" width="9.140625" style="74" customWidth="1"/>
    <col min="10" max="10" width="22.42578125" style="74" customWidth="1"/>
    <col min="11" max="11" width="19.140625" style="74" customWidth="1"/>
    <col min="12" max="12" width="17.85546875" style="74" customWidth="1"/>
    <col min="13" max="13" width="12.85546875" style="74" bestFit="1" customWidth="1"/>
    <col min="14" max="14" width="12.28515625" style="74" bestFit="1" customWidth="1"/>
    <col min="15" max="15" width="9.140625" style="74"/>
    <col min="16" max="17" width="18.5703125" style="74" customWidth="1"/>
    <col min="18" max="18" width="20.5703125" style="74" customWidth="1"/>
    <col min="19" max="19" width="12.42578125" style="74" customWidth="1"/>
    <col min="20" max="20" width="10.5703125" style="74" bestFit="1" customWidth="1"/>
    <col min="21" max="24" width="18.5703125" style="74" customWidth="1"/>
    <col min="25" max="262" width="9.140625" style="74"/>
    <col min="263" max="263" width="3.42578125" style="74" customWidth="1"/>
    <col min="264" max="264" width="19.85546875" style="74" customWidth="1"/>
    <col min="265" max="265" width="14.85546875" style="74" customWidth="1"/>
    <col min="266" max="266" width="17.140625" style="74" customWidth="1"/>
    <col min="267" max="267" width="16.42578125" style="74" customWidth="1"/>
    <col min="268" max="268" width="14.140625" style="74" customWidth="1"/>
    <col min="269" max="269" width="2.42578125" style="74" customWidth="1"/>
    <col min="270" max="270" width="9.42578125" style="74" customWidth="1"/>
    <col min="271" max="271" width="8.5703125" style="74" customWidth="1"/>
    <col min="272" max="272" width="20.42578125" style="74" bestFit="1" customWidth="1"/>
    <col min="273" max="273" width="12.85546875" style="74" bestFit="1" customWidth="1"/>
    <col min="274" max="274" width="9.140625" style="74"/>
    <col min="275" max="275" width="12.85546875" style="74" bestFit="1" customWidth="1"/>
    <col min="276" max="518" width="9.140625" style="74"/>
    <col min="519" max="519" width="3.42578125" style="74" customWidth="1"/>
    <col min="520" max="520" width="19.85546875" style="74" customWidth="1"/>
    <col min="521" max="521" width="14.85546875" style="74" customWidth="1"/>
    <col min="522" max="522" width="17.140625" style="74" customWidth="1"/>
    <col min="523" max="523" width="16.42578125" style="74" customWidth="1"/>
    <col min="524" max="524" width="14.140625" style="74" customWidth="1"/>
    <col min="525" max="525" width="2.42578125" style="74" customWidth="1"/>
    <col min="526" max="526" width="9.42578125" style="74" customWidth="1"/>
    <col min="527" max="527" width="8.5703125" style="74" customWidth="1"/>
    <col min="528" max="528" width="20.42578125" style="74" bestFit="1" customWidth="1"/>
    <col min="529" max="529" width="12.85546875" style="74" bestFit="1" customWidth="1"/>
    <col min="530" max="530" width="9.140625" style="74"/>
    <col min="531" max="531" width="12.85546875" style="74" bestFit="1" customWidth="1"/>
    <col min="532" max="774" width="9.140625" style="74"/>
    <col min="775" max="775" width="3.42578125" style="74" customWidth="1"/>
    <col min="776" max="776" width="19.85546875" style="74" customWidth="1"/>
    <col min="777" max="777" width="14.85546875" style="74" customWidth="1"/>
    <col min="778" max="778" width="17.140625" style="74" customWidth="1"/>
    <col min="779" max="779" width="16.42578125" style="74" customWidth="1"/>
    <col min="780" max="780" width="14.140625" style="74" customWidth="1"/>
    <col min="781" max="781" width="2.42578125" style="74" customWidth="1"/>
    <col min="782" max="782" width="9.42578125" style="74" customWidth="1"/>
    <col min="783" max="783" width="8.5703125" style="74" customWidth="1"/>
    <col min="784" max="784" width="20.42578125" style="74" bestFit="1" customWidth="1"/>
    <col min="785" max="785" width="12.85546875" style="74" bestFit="1" customWidth="1"/>
    <col min="786" max="786" width="9.140625" style="74"/>
    <col min="787" max="787" width="12.85546875" style="74" bestFit="1" customWidth="1"/>
    <col min="788" max="1030" width="9.140625" style="74"/>
    <col min="1031" max="1031" width="3.42578125" style="74" customWidth="1"/>
    <col min="1032" max="1032" width="19.85546875" style="74" customWidth="1"/>
    <col min="1033" max="1033" width="14.85546875" style="74" customWidth="1"/>
    <col min="1034" max="1034" width="17.140625" style="74" customWidth="1"/>
    <col min="1035" max="1035" width="16.42578125" style="74" customWidth="1"/>
    <col min="1036" max="1036" width="14.140625" style="74" customWidth="1"/>
    <col min="1037" max="1037" width="2.42578125" style="74" customWidth="1"/>
    <col min="1038" max="1038" width="9.42578125" style="74" customWidth="1"/>
    <col min="1039" max="1039" width="8.5703125" style="74" customWidth="1"/>
    <col min="1040" max="1040" width="20.42578125" style="74" bestFit="1" customWidth="1"/>
    <col min="1041" max="1041" width="12.85546875" style="74" bestFit="1" customWidth="1"/>
    <col min="1042" max="1042" width="9.140625" style="74"/>
    <col min="1043" max="1043" width="12.85546875" style="74" bestFit="1" customWidth="1"/>
    <col min="1044" max="1286" width="9.140625" style="74"/>
    <col min="1287" max="1287" width="3.42578125" style="74" customWidth="1"/>
    <col min="1288" max="1288" width="19.85546875" style="74" customWidth="1"/>
    <col min="1289" max="1289" width="14.85546875" style="74" customWidth="1"/>
    <col min="1290" max="1290" width="17.140625" style="74" customWidth="1"/>
    <col min="1291" max="1291" width="16.42578125" style="74" customWidth="1"/>
    <col min="1292" max="1292" width="14.140625" style="74" customWidth="1"/>
    <col min="1293" max="1293" width="2.42578125" style="74" customWidth="1"/>
    <col min="1294" max="1294" width="9.42578125" style="74" customWidth="1"/>
    <col min="1295" max="1295" width="8.5703125" style="74" customWidth="1"/>
    <col min="1296" max="1296" width="20.42578125" style="74" bestFit="1" customWidth="1"/>
    <col min="1297" max="1297" width="12.85546875" style="74" bestFit="1" customWidth="1"/>
    <col min="1298" max="1298" width="9.140625" style="74"/>
    <col min="1299" max="1299" width="12.85546875" style="74" bestFit="1" customWidth="1"/>
    <col min="1300" max="1542" width="9.140625" style="74"/>
    <col min="1543" max="1543" width="3.42578125" style="74" customWidth="1"/>
    <col min="1544" max="1544" width="19.85546875" style="74" customWidth="1"/>
    <col min="1545" max="1545" width="14.85546875" style="74" customWidth="1"/>
    <col min="1546" max="1546" width="17.140625" style="74" customWidth="1"/>
    <col min="1547" max="1547" width="16.42578125" style="74" customWidth="1"/>
    <col min="1548" max="1548" width="14.140625" style="74" customWidth="1"/>
    <col min="1549" max="1549" width="2.42578125" style="74" customWidth="1"/>
    <col min="1550" max="1550" width="9.42578125" style="74" customWidth="1"/>
    <col min="1551" max="1551" width="8.5703125" style="74" customWidth="1"/>
    <col min="1552" max="1552" width="20.42578125" style="74" bestFit="1" customWidth="1"/>
    <col min="1553" max="1553" width="12.85546875" style="74" bestFit="1" customWidth="1"/>
    <col min="1554" max="1554" width="9.140625" style="74"/>
    <col min="1555" max="1555" width="12.85546875" style="74" bestFit="1" customWidth="1"/>
    <col min="1556" max="1798" width="9.140625" style="74"/>
    <col min="1799" max="1799" width="3.42578125" style="74" customWidth="1"/>
    <col min="1800" max="1800" width="19.85546875" style="74" customWidth="1"/>
    <col min="1801" max="1801" width="14.85546875" style="74" customWidth="1"/>
    <col min="1802" max="1802" width="17.140625" style="74" customWidth="1"/>
    <col min="1803" max="1803" width="16.42578125" style="74" customWidth="1"/>
    <col min="1804" max="1804" width="14.140625" style="74" customWidth="1"/>
    <col min="1805" max="1805" width="2.42578125" style="74" customWidth="1"/>
    <col min="1806" max="1806" width="9.42578125" style="74" customWidth="1"/>
    <col min="1807" max="1807" width="8.5703125" style="74" customWidth="1"/>
    <col min="1808" max="1808" width="20.42578125" style="74" bestFit="1" customWidth="1"/>
    <col min="1809" max="1809" width="12.85546875" style="74" bestFit="1" customWidth="1"/>
    <col min="1810" max="1810" width="9.140625" style="74"/>
    <col min="1811" max="1811" width="12.85546875" style="74" bestFit="1" customWidth="1"/>
    <col min="1812" max="2054" width="9.140625" style="74"/>
    <col min="2055" max="2055" width="3.42578125" style="74" customWidth="1"/>
    <col min="2056" max="2056" width="19.85546875" style="74" customWidth="1"/>
    <col min="2057" max="2057" width="14.85546875" style="74" customWidth="1"/>
    <col min="2058" max="2058" width="17.140625" style="74" customWidth="1"/>
    <col min="2059" max="2059" width="16.42578125" style="74" customWidth="1"/>
    <col min="2060" max="2060" width="14.140625" style="74" customWidth="1"/>
    <col min="2061" max="2061" width="2.42578125" style="74" customWidth="1"/>
    <col min="2062" max="2062" width="9.42578125" style="74" customWidth="1"/>
    <col min="2063" max="2063" width="8.5703125" style="74" customWidth="1"/>
    <col min="2064" max="2064" width="20.42578125" style="74" bestFit="1" customWidth="1"/>
    <col min="2065" max="2065" width="12.85546875" style="74" bestFit="1" customWidth="1"/>
    <col min="2066" max="2066" width="9.140625" style="74"/>
    <col min="2067" max="2067" width="12.85546875" style="74" bestFit="1" customWidth="1"/>
    <col min="2068" max="2310" width="9.140625" style="74"/>
    <col min="2311" max="2311" width="3.42578125" style="74" customWidth="1"/>
    <col min="2312" max="2312" width="19.85546875" style="74" customWidth="1"/>
    <col min="2313" max="2313" width="14.85546875" style="74" customWidth="1"/>
    <col min="2314" max="2314" width="17.140625" style="74" customWidth="1"/>
    <col min="2315" max="2315" width="16.42578125" style="74" customWidth="1"/>
    <col min="2316" max="2316" width="14.140625" style="74" customWidth="1"/>
    <col min="2317" max="2317" width="2.42578125" style="74" customWidth="1"/>
    <col min="2318" max="2318" width="9.42578125" style="74" customWidth="1"/>
    <col min="2319" max="2319" width="8.5703125" style="74" customWidth="1"/>
    <col min="2320" max="2320" width="20.42578125" style="74" bestFit="1" customWidth="1"/>
    <col min="2321" max="2321" width="12.85546875" style="74" bestFit="1" customWidth="1"/>
    <col min="2322" max="2322" width="9.140625" style="74"/>
    <col min="2323" max="2323" width="12.85546875" style="74" bestFit="1" customWidth="1"/>
    <col min="2324" max="2566" width="9.140625" style="74"/>
    <col min="2567" max="2567" width="3.42578125" style="74" customWidth="1"/>
    <col min="2568" max="2568" width="19.85546875" style="74" customWidth="1"/>
    <col min="2569" max="2569" width="14.85546875" style="74" customWidth="1"/>
    <col min="2570" max="2570" width="17.140625" style="74" customWidth="1"/>
    <col min="2571" max="2571" width="16.42578125" style="74" customWidth="1"/>
    <col min="2572" max="2572" width="14.140625" style="74" customWidth="1"/>
    <col min="2573" max="2573" width="2.42578125" style="74" customWidth="1"/>
    <col min="2574" max="2574" width="9.42578125" style="74" customWidth="1"/>
    <col min="2575" max="2575" width="8.5703125" style="74" customWidth="1"/>
    <col min="2576" max="2576" width="20.42578125" style="74" bestFit="1" customWidth="1"/>
    <col min="2577" max="2577" width="12.85546875" style="74" bestFit="1" customWidth="1"/>
    <col min="2578" max="2578" width="9.140625" style="74"/>
    <col min="2579" max="2579" width="12.85546875" style="74" bestFit="1" customWidth="1"/>
    <col min="2580" max="2822" width="9.140625" style="74"/>
    <col min="2823" max="2823" width="3.42578125" style="74" customWidth="1"/>
    <col min="2824" max="2824" width="19.85546875" style="74" customWidth="1"/>
    <col min="2825" max="2825" width="14.85546875" style="74" customWidth="1"/>
    <col min="2826" max="2826" width="17.140625" style="74" customWidth="1"/>
    <col min="2827" max="2827" width="16.42578125" style="74" customWidth="1"/>
    <col min="2828" max="2828" width="14.140625" style="74" customWidth="1"/>
    <col min="2829" max="2829" width="2.42578125" style="74" customWidth="1"/>
    <col min="2830" max="2830" width="9.42578125" style="74" customWidth="1"/>
    <col min="2831" max="2831" width="8.5703125" style="74" customWidth="1"/>
    <col min="2832" max="2832" width="20.42578125" style="74" bestFit="1" customWidth="1"/>
    <col min="2833" max="2833" width="12.85546875" style="74" bestFit="1" customWidth="1"/>
    <col min="2834" max="2834" width="9.140625" style="74"/>
    <col min="2835" max="2835" width="12.85546875" style="74" bestFit="1" customWidth="1"/>
    <col min="2836" max="3078" width="9.140625" style="74"/>
    <col min="3079" max="3079" width="3.42578125" style="74" customWidth="1"/>
    <col min="3080" max="3080" width="19.85546875" style="74" customWidth="1"/>
    <col min="3081" max="3081" width="14.85546875" style="74" customWidth="1"/>
    <col min="3082" max="3082" width="17.140625" style="74" customWidth="1"/>
    <col min="3083" max="3083" width="16.42578125" style="74" customWidth="1"/>
    <col min="3084" max="3084" width="14.140625" style="74" customWidth="1"/>
    <col min="3085" max="3085" width="2.42578125" style="74" customWidth="1"/>
    <col min="3086" max="3086" width="9.42578125" style="74" customWidth="1"/>
    <col min="3087" max="3087" width="8.5703125" style="74" customWidth="1"/>
    <col min="3088" max="3088" width="20.42578125" style="74" bestFit="1" customWidth="1"/>
    <col min="3089" max="3089" width="12.85546875" style="74" bestFit="1" customWidth="1"/>
    <col min="3090" max="3090" width="9.140625" style="74"/>
    <col min="3091" max="3091" width="12.85546875" style="74" bestFit="1" customWidth="1"/>
    <col min="3092" max="3334" width="9.140625" style="74"/>
    <col min="3335" max="3335" width="3.42578125" style="74" customWidth="1"/>
    <col min="3336" max="3336" width="19.85546875" style="74" customWidth="1"/>
    <col min="3337" max="3337" width="14.85546875" style="74" customWidth="1"/>
    <col min="3338" max="3338" width="17.140625" style="74" customWidth="1"/>
    <col min="3339" max="3339" width="16.42578125" style="74" customWidth="1"/>
    <col min="3340" max="3340" width="14.140625" style="74" customWidth="1"/>
    <col min="3341" max="3341" width="2.42578125" style="74" customWidth="1"/>
    <col min="3342" max="3342" width="9.42578125" style="74" customWidth="1"/>
    <col min="3343" max="3343" width="8.5703125" style="74" customWidth="1"/>
    <col min="3344" max="3344" width="20.42578125" style="74" bestFit="1" customWidth="1"/>
    <col min="3345" max="3345" width="12.85546875" style="74" bestFit="1" customWidth="1"/>
    <col min="3346" max="3346" width="9.140625" style="74"/>
    <col min="3347" max="3347" width="12.85546875" style="74" bestFit="1" customWidth="1"/>
    <col min="3348" max="3590" width="9.140625" style="74"/>
    <col min="3591" max="3591" width="3.42578125" style="74" customWidth="1"/>
    <col min="3592" max="3592" width="19.85546875" style="74" customWidth="1"/>
    <col min="3593" max="3593" width="14.85546875" style="74" customWidth="1"/>
    <col min="3594" max="3594" width="17.140625" style="74" customWidth="1"/>
    <col min="3595" max="3595" width="16.42578125" style="74" customWidth="1"/>
    <col min="3596" max="3596" width="14.140625" style="74" customWidth="1"/>
    <col min="3597" max="3597" width="2.42578125" style="74" customWidth="1"/>
    <col min="3598" max="3598" width="9.42578125" style="74" customWidth="1"/>
    <col min="3599" max="3599" width="8.5703125" style="74" customWidth="1"/>
    <col min="3600" max="3600" width="20.42578125" style="74" bestFit="1" customWidth="1"/>
    <col min="3601" max="3601" width="12.85546875" style="74" bestFit="1" customWidth="1"/>
    <col min="3602" max="3602" width="9.140625" style="74"/>
    <col min="3603" max="3603" width="12.85546875" style="74" bestFit="1" customWidth="1"/>
    <col min="3604" max="3846" width="9.140625" style="74"/>
    <col min="3847" max="3847" width="3.42578125" style="74" customWidth="1"/>
    <col min="3848" max="3848" width="19.85546875" style="74" customWidth="1"/>
    <col min="3849" max="3849" width="14.85546875" style="74" customWidth="1"/>
    <col min="3850" max="3850" width="17.140625" style="74" customWidth="1"/>
    <col min="3851" max="3851" width="16.42578125" style="74" customWidth="1"/>
    <col min="3852" max="3852" width="14.140625" style="74" customWidth="1"/>
    <col min="3853" max="3853" width="2.42578125" style="74" customWidth="1"/>
    <col min="3854" max="3854" width="9.42578125" style="74" customWidth="1"/>
    <col min="3855" max="3855" width="8.5703125" style="74" customWidth="1"/>
    <col min="3856" max="3856" width="20.42578125" style="74" bestFit="1" customWidth="1"/>
    <col min="3857" max="3857" width="12.85546875" style="74" bestFit="1" customWidth="1"/>
    <col min="3858" max="3858" width="9.140625" style="74"/>
    <col min="3859" max="3859" width="12.85546875" style="74" bestFit="1" customWidth="1"/>
    <col min="3860" max="4102" width="9.140625" style="74"/>
    <col min="4103" max="4103" width="3.42578125" style="74" customWidth="1"/>
    <col min="4104" max="4104" width="19.85546875" style="74" customWidth="1"/>
    <col min="4105" max="4105" width="14.85546875" style="74" customWidth="1"/>
    <col min="4106" max="4106" width="17.140625" style="74" customWidth="1"/>
    <col min="4107" max="4107" width="16.42578125" style="74" customWidth="1"/>
    <col min="4108" max="4108" width="14.140625" style="74" customWidth="1"/>
    <col min="4109" max="4109" width="2.42578125" style="74" customWidth="1"/>
    <col min="4110" max="4110" width="9.42578125" style="74" customWidth="1"/>
    <col min="4111" max="4111" width="8.5703125" style="74" customWidth="1"/>
    <col min="4112" max="4112" width="20.42578125" style="74" bestFit="1" customWidth="1"/>
    <col min="4113" max="4113" width="12.85546875" style="74" bestFit="1" customWidth="1"/>
    <col min="4114" max="4114" width="9.140625" style="74"/>
    <col min="4115" max="4115" width="12.85546875" style="74" bestFit="1" customWidth="1"/>
    <col min="4116" max="4358" width="9.140625" style="74"/>
    <col min="4359" max="4359" width="3.42578125" style="74" customWidth="1"/>
    <col min="4360" max="4360" width="19.85546875" style="74" customWidth="1"/>
    <col min="4361" max="4361" width="14.85546875" style="74" customWidth="1"/>
    <col min="4362" max="4362" width="17.140625" style="74" customWidth="1"/>
    <col min="4363" max="4363" width="16.42578125" style="74" customWidth="1"/>
    <col min="4364" max="4364" width="14.140625" style="74" customWidth="1"/>
    <col min="4365" max="4365" width="2.42578125" style="74" customWidth="1"/>
    <col min="4366" max="4366" width="9.42578125" style="74" customWidth="1"/>
    <col min="4367" max="4367" width="8.5703125" style="74" customWidth="1"/>
    <col min="4368" max="4368" width="20.42578125" style="74" bestFit="1" customWidth="1"/>
    <col min="4369" max="4369" width="12.85546875" style="74" bestFit="1" customWidth="1"/>
    <col min="4370" max="4370" width="9.140625" style="74"/>
    <col min="4371" max="4371" width="12.85546875" style="74" bestFit="1" customWidth="1"/>
    <col min="4372" max="4614" width="9.140625" style="74"/>
    <col min="4615" max="4615" width="3.42578125" style="74" customWidth="1"/>
    <col min="4616" max="4616" width="19.85546875" style="74" customWidth="1"/>
    <col min="4617" max="4617" width="14.85546875" style="74" customWidth="1"/>
    <col min="4618" max="4618" width="17.140625" style="74" customWidth="1"/>
    <col min="4619" max="4619" width="16.42578125" style="74" customWidth="1"/>
    <col min="4620" max="4620" width="14.140625" style="74" customWidth="1"/>
    <col min="4621" max="4621" width="2.42578125" style="74" customWidth="1"/>
    <col min="4622" max="4622" width="9.42578125" style="74" customWidth="1"/>
    <col min="4623" max="4623" width="8.5703125" style="74" customWidth="1"/>
    <col min="4624" max="4624" width="20.42578125" style="74" bestFit="1" customWidth="1"/>
    <col min="4625" max="4625" width="12.85546875" style="74" bestFit="1" customWidth="1"/>
    <col min="4626" max="4626" width="9.140625" style="74"/>
    <col min="4627" max="4627" width="12.85546875" style="74" bestFit="1" customWidth="1"/>
    <col min="4628" max="4870" width="9.140625" style="74"/>
    <col min="4871" max="4871" width="3.42578125" style="74" customWidth="1"/>
    <col min="4872" max="4872" width="19.85546875" style="74" customWidth="1"/>
    <col min="4873" max="4873" width="14.85546875" style="74" customWidth="1"/>
    <col min="4874" max="4874" width="17.140625" style="74" customWidth="1"/>
    <col min="4875" max="4875" width="16.42578125" style="74" customWidth="1"/>
    <col min="4876" max="4876" width="14.140625" style="74" customWidth="1"/>
    <col min="4877" max="4877" width="2.42578125" style="74" customWidth="1"/>
    <col min="4878" max="4878" width="9.42578125" style="74" customWidth="1"/>
    <col min="4879" max="4879" width="8.5703125" style="74" customWidth="1"/>
    <col min="4880" max="4880" width="20.42578125" style="74" bestFit="1" customWidth="1"/>
    <col min="4881" max="4881" width="12.85546875" style="74" bestFit="1" customWidth="1"/>
    <col min="4882" max="4882" width="9.140625" style="74"/>
    <col min="4883" max="4883" width="12.85546875" style="74" bestFit="1" customWidth="1"/>
    <col min="4884" max="5126" width="9.140625" style="74"/>
    <col min="5127" max="5127" width="3.42578125" style="74" customWidth="1"/>
    <col min="5128" max="5128" width="19.85546875" style="74" customWidth="1"/>
    <col min="5129" max="5129" width="14.85546875" style="74" customWidth="1"/>
    <col min="5130" max="5130" width="17.140625" style="74" customWidth="1"/>
    <col min="5131" max="5131" width="16.42578125" style="74" customWidth="1"/>
    <col min="5132" max="5132" width="14.140625" style="74" customWidth="1"/>
    <col min="5133" max="5133" width="2.42578125" style="74" customWidth="1"/>
    <col min="5134" max="5134" width="9.42578125" style="74" customWidth="1"/>
    <col min="5135" max="5135" width="8.5703125" style="74" customWidth="1"/>
    <col min="5136" max="5136" width="20.42578125" style="74" bestFit="1" customWidth="1"/>
    <col min="5137" max="5137" width="12.85546875" style="74" bestFit="1" customWidth="1"/>
    <col min="5138" max="5138" width="9.140625" style="74"/>
    <col min="5139" max="5139" width="12.85546875" style="74" bestFit="1" customWidth="1"/>
    <col min="5140" max="5382" width="9.140625" style="74"/>
    <col min="5383" max="5383" width="3.42578125" style="74" customWidth="1"/>
    <col min="5384" max="5384" width="19.85546875" style="74" customWidth="1"/>
    <col min="5385" max="5385" width="14.85546875" style="74" customWidth="1"/>
    <col min="5386" max="5386" width="17.140625" style="74" customWidth="1"/>
    <col min="5387" max="5387" width="16.42578125" style="74" customWidth="1"/>
    <col min="5388" max="5388" width="14.140625" style="74" customWidth="1"/>
    <col min="5389" max="5389" width="2.42578125" style="74" customWidth="1"/>
    <col min="5390" max="5390" width="9.42578125" style="74" customWidth="1"/>
    <col min="5391" max="5391" width="8.5703125" style="74" customWidth="1"/>
    <col min="5392" max="5392" width="20.42578125" style="74" bestFit="1" customWidth="1"/>
    <col min="5393" max="5393" width="12.85546875" style="74" bestFit="1" customWidth="1"/>
    <col min="5394" max="5394" width="9.140625" style="74"/>
    <col min="5395" max="5395" width="12.85546875" style="74" bestFit="1" customWidth="1"/>
    <col min="5396" max="5638" width="9.140625" style="74"/>
    <col min="5639" max="5639" width="3.42578125" style="74" customWidth="1"/>
    <col min="5640" max="5640" width="19.85546875" style="74" customWidth="1"/>
    <col min="5641" max="5641" width="14.85546875" style="74" customWidth="1"/>
    <col min="5642" max="5642" width="17.140625" style="74" customWidth="1"/>
    <col min="5643" max="5643" width="16.42578125" style="74" customWidth="1"/>
    <col min="5644" max="5644" width="14.140625" style="74" customWidth="1"/>
    <col min="5645" max="5645" width="2.42578125" style="74" customWidth="1"/>
    <col min="5646" max="5646" width="9.42578125" style="74" customWidth="1"/>
    <col min="5647" max="5647" width="8.5703125" style="74" customWidth="1"/>
    <col min="5648" max="5648" width="20.42578125" style="74" bestFit="1" customWidth="1"/>
    <col min="5649" max="5649" width="12.85546875" style="74" bestFit="1" customWidth="1"/>
    <col min="5650" max="5650" width="9.140625" style="74"/>
    <col min="5651" max="5651" width="12.85546875" style="74" bestFit="1" customWidth="1"/>
    <col min="5652" max="5894" width="9.140625" style="74"/>
    <col min="5895" max="5895" width="3.42578125" style="74" customWidth="1"/>
    <col min="5896" max="5896" width="19.85546875" style="74" customWidth="1"/>
    <col min="5897" max="5897" width="14.85546875" style="74" customWidth="1"/>
    <col min="5898" max="5898" width="17.140625" style="74" customWidth="1"/>
    <col min="5899" max="5899" width="16.42578125" style="74" customWidth="1"/>
    <col min="5900" max="5900" width="14.140625" style="74" customWidth="1"/>
    <col min="5901" max="5901" width="2.42578125" style="74" customWidth="1"/>
    <col min="5902" max="5902" width="9.42578125" style="74" customWidth="1"/>
    <col min="5903" max="5903" width="8.5703125" style="74" customWidth="1"/>
    <col min="5904" max="5904" width="20.42578125" style="74" bestFit="1" customWidth="1"/>
    <col min="5905" max="5905" width="12.85546875" style="74" bestFit="1" customWidth="1"/>
    <col min="5906" max="5906" width="9.140625" style="74"/>
    <col min="5907" max="5907" width="12.85546875" style="74" bestFit="1" customWidth="1"/>
    <col min="5908" max="6150" width="9.140625" style="74"/>
    <col min="6151" max="6151" width="3.42578125" style="74" customWidth="1"/>
    <col min="6152" max="6152" width="19.85546875" style="74" customWidth="1"/>
    <col min="6153" max="6153" width="14.85546875" style="74" customWidth="1"/>
    <col min="6154" max="6154" width="17.140625" style="74" customWidth="1"/>
    <col min="6155" max="6155" width="16.42578125" style="74" customWidth="1"/>
    <col min="6156" max="6156" width="14.140625" style="74" customWidth="1"/>
    <col min="6157" max="6157" width="2.42578125" style="74" customWidth="1"/>
    <col min="6158" max="6158" width="9.42578125" style="74" customWidth="1"/>
    <col min="6159" max="6159" width="8.5703125" style="74" customWidth="1"/>
    <col min="6160" max="6160" width="20.42578125" style="74" bestFit="1" customWidth="1"/>
    <col min="6161" max="6161" width="12.85546875" style="74" bestFit="1" customWidth="1"/>
    <col min="6162" max="6162" width="9.140625" style="74"/>
    <col min="6163" max="6163" width="12.85546875" style="74" bestFit="1" customWidth="1"/>
    <col min="6164" max="6406" width="9.140625" style="74"/>
    <col min="6407" max="6407" width="3.42578125" style="74" customWidth="1"/>
    <col min="6408" max="6408" width="19.85546875" style="74" customWidth="1"/>
    <col min="6409" max="6409" width="14.85546875" style="74" customWidth="1"/>
    <col min="6410" max="6410" width="17.140625" style="74" customWidth="1"/>
    <col min="6411" max="6411" width="16.42578125" style="74" customWidth="1"/>
    <col min="6412" max="6412" width="14.140625" style="74" customWidth="1"/>
    <col min="6413" max="6413" width="2.42578125" style="74" customWidth="1"/>
    <col min="6414" max="6414" width="9.42578125" style="74" customWidth="1"/>
    <col min="6415" max="6415" width="8.5703125" style="74" customWidth="1"/>
    <col min="6416" max="6416" width="20.42578125" style="74" bestFit="1" customWidth="1"/>
    <col min="6417" max="6417" width="12.85546875" style="74" bestFit="1" customWidth="1"/>
    <col min="6418" max="6418" width="9.140625" style="74"/>
    <col min="6419" max="6419" width="12.85546875" style="74" bestFit="1" customWidth="1"/>
    <col min="6420" max="6662" width="9.140625" style="74"/>
    <col min="6663" max="6663" width="3.42578125" style="74" customWidth="1"/>
    <col min="6664" max="6664" width="19.85546875" style="74" customWidth="1"/>
    <col min="6665" max="6665" width="14.85546875" style="74" customWidth="1"/>
    <col min="6666" max="6666" width="17.140625" style="74" customWidth="1"/>
    <col min="6667" max="6667" width="16.42578125" style="74" customWidth="1"/>
    <col min="6668" max="6668" width="14.140625" style="74" customWidth="1"/>
    <col min="6669" max="6669" width="2.42578125" style="74" customWidth="1"/>
    <col min="6670" max="6670" width="9.42578125" style="74" customWidth="1"/>
    <col min="6671" max="6671" width="8.5703125" style="74" customWidth="1"/>
    <col min="6672" max="6672" width="20.42578125" style="74" bestFit="1" customWidth="1"/>
    <col min="6673" max="6673" width="12.85546875" style="74" bestFit="1" customWidth="1"/>
    <col min="6674" max="6674" width="9.140625" style="74"/>
    <col min="6675" max="6675" width="12.85546875" style="74" bestFit="1" customWidth="1"/>
    <col min="6676" max="6918" width="9.140625" style="74"/>
    <col min="6919" max="6919" width="3.42578125" style="74" customWidth="1"/>
    <col min="6920" max="6920" width="19.85546875" style="74" customWidth="1"/>
    <col min="6921" max="6921" width="14.85546875" style="74" customWidth="1"/>
    <col min="6922" max="6922" width="17.140625" style="74" customWidth="1"/>
    <col min="6923" max="6923" width="16.42578125" style="74" customWidth="1"/>
    <col min="6924" max="6924" width="14.140625" style="74" customWidth="1"/>
    <col min="6925" max="6925" width="2.42578125" style="74" customWidth="1"/>
    <col min="6926" max="6926" width="9.42578125" style="74" customWidth="1"/>
    <col min="6927" max="6927" width="8.5703125" style="74" customWidth="1"/>
    <col min="6928" max="6928" width="20.42578125" style="74" bestFit="1" customWidth="1"/>
    <col min="6929" max="6929" width="12.85546875" style="74" bestFit="1" customWidth="1"/>
    <col min="6930" max="6930" width="9.140625" style="74"/>
    <col min="6931" max="6931" width="12.85546875" style="74" bestFit="1" customWidth="1"/>
    <col min="6932" max="7174" width="9.140625" style="74"/>
    <col min="7175" max="7175" width="3.42578125" style="74" customWidth="1"/>
    <col min="7176" max="7176" width="19.85546875" style="74" customWidth="1"/>
    <col min="7177" max="7177" width="14.85546875" style="74" customWidth="1"/>
    <col min="7178" max="7178" width="17.140625" style="74" customWidth="1"/>
    <col min="7179" max="7179" width="16.42578125" style="74" customWidth="1"/>
    <col min="7180" max="7180" width="14.140625" style="74" customWidth="1"/>
    <col min="7181" max="7181" width="2.42578125" style="74" customWidth="1"/>
    <col min="7182" max="7182" width="9.42578125" style="74" customWidth="1"/>
    <col min="7183" max="7183" width="8.5703125" style="74" customWidth="1"/>
    <col min="7184" max="7184" width="20.42578125" style="74" bestFit="1" customWidth="1"/>
    <col min="7185" max="7185" width="12.85546875" style="74" bestFit="1" customWidth="1"/>
    <col min="7186" max="7186" width="9.140625" style="74"/>
    <col min="7187" max="7187" width="12.85546875" style="74" bestFit="1" customWidth="1"/>
    <col min="7188" max="7430" width="9.140625" style="74"/>
    <col min="7431" max="7431" width="3.42578125" style="74" customWidth="1"/>
    <col min="7432" max="7432" width="19.85546875" style="74" customWidth="1"/>
    <col min="7433" max="7433" width="14.85546875" style="74" customWidth="1"/>
    <col min="7434" max="7434" width="17.140625" style="74" customWidth="1"/>
    <col min="7435" max="7435" width="16.42578125" style="74" customWidth="1"/>
    <col min="7436" max="7436" width="14.140625" style="74" customWidth="1"/>
    <col min="7437" max="7437" width="2.42578125" style="74" customWidth="1"/>
    <col min="7438" max="7438" width="9.42578125" style="74" customWidth="1"/>
    <col min="7439" max="7439" width="8.5703125" style="74" customWidth="1"/>
    <col min="7440" max="7440" width="20.42578125" style="74" bestFit="1" customWidth="1"/>
    <col min="7441" max="7441" width="12.85546875" style="74" bestFit="1" customWidth="1"/>
    <col min="7442" max="7442" width="9.140625" style="74"/>
    <col min="7443" max="7443" width="12.85546875" style="74" bestFit="1" customWidth="1"/>
    <col min="7444" max="7686" width="9.140625" style="74"/>
    <col min="7687" max="7687" width="3.42578125" style="74" customWidth="1"/>
    <col min="7688" max="7688" width="19.85546875" style="74" customWidth="1"/>
    <col min="7689" max="7689" width="14.85546875" style="74" customWidth="1"/>
    <col min="7690" max="7690" width="17.140625" style="74" customWidth="1"/>
    <col min="7691" max="7691" width="16.42578125" style="74" customWidth="1"/>
    <col min="7692" max="7692" width="14.140625" style="74" customWidth="1"/>
    <col min="7693" max="7693" width="2.42578125" style="74" customWidth="1"/>
    <col min="7694" max="7694" width="9.42578125" style="74" customWidth="1"/>
    <col min="7695" max="7695" width="8.5703125" style="74" customWidth="1"/>
    <col min="7696" max="7696" width="20.42578125" style="74" bestFit="1" customWidth="1"/>
    <col min="7697" max="7697" width="12.85546875" style="74" bestFit="1" customWidth="1"/>
    <col min="7698" max="7698" width="9.140625" style="74"/>
    <col min="7699" max="7699" width="12.85546875" style="74" bestFit="1" customWidth="1"/>
    <col min="7700" max="7942" width="9.140625" style="74"/>
    <col min="7943" max="7943" width="3.42578125" style="74" customWidth="1"/>
    <col min="7944" max="7944" width="19.85546875" style="74" customWidth="1"/>
    <col min="7945" max="7945" width="14.85546875" style="74" customWidth="1"/>
    <col min="7946" max="7946" width="17.140625" style="74" customWidth="1"/>
    <col min="7947" max="7947" width="16.42578125" style="74" customWidth="1"/>
    <col min="7948" max="7948" width="14.140625" style="74" customWidth="1"/>
    <col min="7949" max="7949" width="2.42578125" style="74" customWidth="1"/>
    <col min="7950" max="7950" width="9.42578125" style="74" customWidth="1"/>
    <col min="7951" max="7951" width="8.5703125" style="74" customWidth="1"/>
    <col min="7952" max="7952" width="20.42578125" style="74" bestFit="1" customWidth="1"/>
    <col min="7953" max="7953" width="12.85546875" style="74" bestFit="1" customWidth="1"/>
    <col min="7954" max="7954" width="9.140625" style="74"/>
    <col min="7955" max="7955" width="12.85546875" style="74" bestFit="1" customWidth="1"/>
    <col min="7956" max="8198" width="9.140625" style="74"/>
    <col min="8199" max="8199" width="3.42578125" style="74" customWidth="1"/>
    <col min="8200" max="8200" width="19.85546875" style="74" customWidth="1"/>
    <col min="8201" max="8201" width="14.85546875" style="74" customWidth="1"/>
    <col min="8202" max="8202" width="17.140625" style="74" customWidth="1"/>
    <col min="8203" max="8203" width="16.42578125" style="74" customWidth="1"/>
    <col min="8204" max="8204" width="14.140625" style="74" customWidth="1"/>
    <col min="8205" max="8205" width="2.42578125" style="74" customWidth="1"/>
    <col min="8206" max="8206" width="9.42578125" style="74" customWidth="1"/>
    <col min="8207" max="8207" width="8.5703125" style="74" customWidth="1"/>
    <col min="8208" max="8208" width="20.42578125" style="74" bestFit="1" customWidth="1"/>
    <col min="8209" max="8209" width="12.85546875" style="74" bestFit="1" customWidth="1"/>
    <col min="8210" max="8210" width="9.140625" style="74"/>
    <col min="8211" max="8211" width="12.85546875" style="74" bestFit="1" customWidth="1"/>
    <col min="8212" max="8454" width="9.140625" style="74"/>
    <col min="8455" max="8455" width="3.42578125" style="74" customWidth="1"/>
    <col min="8456" max="8456" width="19.85546875" style="74" customWidth="1"/>
    <col min="8457" max="8457" width="14.85546875" style="74" customWidth="1"/>
    <col min="8458" max="8458" width="17.140625" style="74" customWidth="1"/>
    <col min="8459" max="8459" width="16.42578125" style="74" customWidth="1"/>
    <col min="8460" max="8460" width="14.140625" style="74" customWidth="1"/>
    <col min="8461" max="8461" width="2.42578125" style="74" customWidth="1"/>
    <col min="8462" max="8462" width="9.42578125" style="74" customWidth="1"/>
    <col min="8463" max="8463" width="8.5703125" style="74" customWidth="1"/>
    <col min="8464" max="8464" width="20.42578125" style="74" bestFit="1" customWidth="1"/>
    <col min="8465" max="8465" width="12.85546875" style="74" bestFit="1" customWidth="1"/>
    <col min="8466" max="8466" width="9.140625" style="74"/>
    <col min="8467" max="8467" width="12.85546875" style="74" bestFit="1" customWidth="1"/>
    <col min="8468" max="8710" width="9.140625" style="74"/>
    <col min="8711" max="8711" width="3.42578125" style="74" customWidth="1"/>
    <col min="8712" max="8712" width="19.85546875" style="74" customWidth="1"/>
    <col min="8713" max="8713" width="14.85546875" style="74" customWidth="1"/>
    <col min="8714" max="8714" width="17.140625" style="74" customWidth="1"/>
    <col min="8715" max="8715" width="16.42578125" style="74" customWidth="1"/>
    <col min="8716" max="8716" width="14.140625" style="74" customWidth="1"/>
    <col min="8717" max="8717" width="2.42578125" style="74" customWidth="1"/>
    <col min="8718" max="8718" width="9.42578125" style="74" customWidth="1"/>
    <col min="8719" max="8719" width="8.5703125" style="74" customWidth="1"/>
    <col min="8720" max="8720" width="20.42578125" style="74" bestFit="1" customWidth="1"/>
    <col min="8721" max="8721" width="12.85546875" style="74" bestFit="1" customWidth="1"/>
    <col min="8722" max="8722" width="9.140625" style="74"/>
    <col min="8723" max="8723" width="12.85546875" style="74" bestFit="1" customWidth="1"/>
    <col min="8724" max="8966" width="9.140625" style="74"/>
    <col min="8967" max="8967" width="3.42578125" style="74" customWidth="1"/>
    <col min="8968" max="8968" width="19.85546875" style="74" customWidth="1"/>
    <col min="8969" max="8969" width="14.85546875" style="74" customWidth="1"/>
    <col min="8970" max="8970" width="17.140625" style="74" customWidth="1"/>
    <col min="8971" max="8971" width="16.42578125" style="74" customWidth="1"/>
    <col min="8972" max="8972" width="14.140625" style="74" customWidth="1"/>
    <col min="8973" max="8973" width="2.42578125" style="74" customWidth="1"/>
    <col min="8974" max="8974" width="9.42578125" style="74" customWidth="1"/>
    <col min="8975" max="8975" width="8.5703125" style="74" customWidth="1"/>
    <col min="8976" max="8976" width="20.42578125" style="74" bestFit="1" customWidth="1"/>
    <col min="8977" max="8977" width="12.85546875" style="74" bestFit="1" customWidth="1"/>
    <col min="8978" max="8978" width="9.140625" style="74"/>
    <col min="8979" max="8979" width="12.85546875" style="74" bestFit="1" customWidth="1"/>
    <col min="8980" max="9222" width="9.140625" style="74"/>
    <col min="9223" max="9223" width="3.42578125" style="74" customWidth="1"/>
    <col min="9224" max="9224" width="19.85546875" style="74" customWidth="1"/>
    <col min="9225" max="9225" width="14.85546875" style="74" customWidth="1"/>
    <col min="9226" max="9226" width="17.140625" style="74" customWidth="1"/>
    <col min="9227" max="9227" width="16.42578125" style="74" customWidth="1"/>
    <col min="9228" max="9228" width="14.140625" style="74" customWidth="1"/>
    <col min="9229" max="9229" width="2.42578125" style="74" customWidth="1"/>
    <col min="9230" max="9230" width="9.42578125" style="74" customWidth="1"/>
    <col min="9231" max="9231" width="8.5703125" style="74" customWidth="1"/>
    <col min="9232" max="9232" width="20.42578125" style="74" bestFit="1" customWidth="1"/>
    <col min="9233" max="9233" width="12.85546875" style="74" bestFit="1" customWidth="1"/>
    <col min="9234" max="9234" width="9.140625" style="74"/>
    <col min="9235" max="9235" width="12.85546875" style="74" bestFit="1" customWidth="1"/>
    <col min="9236" max="9478" width="9.140625" style="74"/>
    <col min="9479" max="9479" width="3.42578125" style="74" customWidth="1"/>
    <col min="9480" max="9480" width="19.85546875" style="74" customWidth="1"/>
    <col min="9481" max="9481" width="14.85546875" style="74" customWidth="1"/>
    <col min="9482" max="9482" width="17.140625" style="74" customWidth="1"/>
    <col min="9483" max="9483" width="16.42578125" style="74" customWidth="1"/>
    <col min="9484" max="9484" width="14.140625" style="74" customWidth="1"/>
    <col min="9485" max="9485" width="2.42578125" style="74" customWidth="1"/>
    <col min="9486" max="9486" width="9.42578125" style="74" customWidth="1"/>
    <col min="9487" max="9487" width="8.5703125" style="74" customWidth="1"/>
    <col min="9488" max="9488" width="20.42578125" style="74" bestFit="1" customWidth="1"/>
    <col min="9489" max="9489" width="12.85546875" style="74" bestFit="1" customWidth="1"/>
    <col min="9490" max="9490" width="9.140625" style="74"/>
    <col min="9491" max="9491" width="12.85546875" style="74" bestFit="1" customWidth="1"/>
    <col min="9492" max="9734" width="9.140625" style="74"/>
    <col min="9735" max="9735" width="3.42578125" style="74" customWidth="1"/>
    <col min="9736" max="9736" width="19.85546875" style="74" customWidth="1"/>
    <col min="9737" max="9737" width="14.85546875" style="74" customWidth="1"/>
    <col min="9738" max="9738" width="17.140625" style="74" customWidth="1"/>
    <col min="9739" max="9739" width="16.42578125" style="74" customWidth="1"/>
    <col min="9740" max="9740" width="14.140625" style="74" customWidth="1"/>
    <col min="9741" max="9741" width="2.42578125" style="74" customWidth="1"/>
    <col min="9742" max="9742" width="9.42578125" style="74" customWidth="1"/>
    <col min="9743" max="9743" width="8.5703125" style="74" customWidth="1"/>
    <col min="9744" max="9744" width="20.42578125" style="74" bestFit="1" customWidth="1"/>
    <col min="9745" max="9745" width="12.85546875" style="74" bestFit="1" customWidth="1"/>
    <col min="9746" max="9746" width="9.140625" style="74"/>
    <col min="9747" max="9747" width="12.85546875" style="74" bestFit="1" customWidth="1"/>
    <col min="9748" max="9990" width="9.140625" style="74"/>
    <col min="9991" max="9991" width="3.42578125" style="74" customWidth="1"/>
    <col min="9992" max="9992" width="19.85546875" style="74" customWidth="1"/>
    <col min="9993" max="9993" width="14.85546875" style="74" customWidth="1"/>
    <col min="9994" max="9994" width="17.140625" style="74" customWidth="1"/>
    <col min="9995" max="9995" width="16.42578125" style="74" customWidth="1"/>
    <col min="9996" max="9996" width="14.140625" style="74" customWidth="1"/>
    <col min="9997" max="9997" width="2.42578125" style="74" customWidth="1"/>
    <col min="9998" max="9998" width="9.42578125" style="74" customWidth="1"/>
    <col min="9999" max="9999" width="8.5703125" style="74" customWidth="1"/>
    <col min="10000" max="10000" width="20.42578125" style="74" bestFit="1" customWidth="1"/>
    <col min="10001" max="10001" width="12.85546875" style="74" bestFit="1" customWidth="1"/>
    <col min="10002" max="10002" width="9.140625" style="74"/>
    <col min="10003" max="10003" width="12.85546875" style="74" bestFit="1" customWidth="1"/>
    <col min="10004" max="10246" width="9.140625" style="74"/>
    <col min="10247" max="10247" width="3.42578125" style="74" customWidth="1"/>
    <col min="10248" max="10248" width="19.85546875" style="74" customWidth="1"/>
    <col min="10249" max="10249" width="14.85546875" style="74" customWidth="1"/>
    <col min="10250" max="10250" width="17.140625" style="74" customWidth="1"/>
    <col min="10251" max="10251" width="16.42578125" style="74" customWidth="1"/>
    <col min="10252" max="10252" width="14.140625" style="74" customWidth="1"/>
    <col min="10253" max="10253" width="2.42578125" style="74" customWidth="1"/>
    <col min="10254" max="10254" width="9.42578125" style="74" customWidth="1"/>
    <col min="10255" max="10255" width="8.5703125" style="74" customWidth="1"/>
    <col min="10256" max="10256" width="20.42578125" style="74" bestFit="1" customWidth="1"/>
    <col min="10257" max="10257" width="12.85546875" style="74" bestFit="1" customWidth="1"/>
    <col min="10258" max="10258" width="9.140625" style="74"/>
    <col min="10259" max="10259" width="12.85546875" style="74" bestFit="1" customWidth="1"/>
    <col min="10260" max="10502" width="9.140625" style="74"/>
    <col min="10503" max="10503" width="3.42578125" style="74" customWidth="1"/>
    <col min="10504" max="10504" width="19.85546875" style="74" customWidth="1"/>
    <col min="10505" max="10505" width="14.85546875" style="74" customWidth="1"/>
    <col min="10506" max="10506" width="17.140625" style="74" customWidth="1"/>
    <col min="10507" max="10507" width="16.42578125" style="74" customWidth="1"/>
    <col min="10508" max="10508" width="14.140625" style="74" customWidth="1"/>
    <col min="10509" max="10509" width="2.42578125" style="74" customWidth="1"/>
    <col min="10510" max="10510" width="9.42578125" style="74" customWidth="1"/>
    <col min="10511" max="10511" width="8.5703125" style="74" customWidth="1"/>
    <col min="10512" max="10512" width="20.42578125" style="74" bestFit="1" customWidth="1"/>
    <col min="10513" max="10513" width="12.85546875" style="74" bestFit="1" customWidth="1"/>
    <col min="10514" max="10514" width="9.140625" style="74"/>
    <col min="10515" max="10515" width="12.85546875" style="74" bestFit="1" customWidth="1"/>
    <col min="10516" max="10758" width="9.140625" style="74"/>
    <col min="10759" max="10759" width="3.42578125" style="74" customWidth="1"/>
    <col min="10760" max="10760" width="19.85546875" style="74" customWidth="1"/>
    <col min="10761" max="10761" width="14.85546875" style="74" customWidth="1"/>
    <col min="10762" max="10762" width="17.140625" style="74" customWidth="1"/>
    <col min="10763" max="10763" width="16.42578125" style="74" customWidth="1"/>
    <col min="10764" max="10764" width="14.140625" style="74" customWidth="1"/>
    <col min="10765" max="10765" width="2.42578125" style="74" customWidth="1"/>
    <col min="10766" max="10766" width="9.42578125" style="74" customWidth="1"/>
    <col min="10767" max="10767" width="8.5703125" style="74" customWidth="1"/>
    <col min="10768" max="10768" width="20.42578125" style="74" bestFit="1" customWidth="1"/>
    <col min="10769" max="10769" width="12.85546875" style="74" bestFit="1" customWidth="1"/>
    <col min="10770" max="10770" width="9.140625" style="74"/>
    <col min="10771" max="10771" width="12.85546875" style="74" bestFit="1" customWidth="1"/>
    <col min="10772" max="11014" width="9.140625" style="74"/>
    <col min="11015" max="11015" width="3.42578125" style="74" customWidth="1"/>
    <col min="11016" max="11016" width="19.85546875" style="74" customWidth="1"/>
    <col min="11017" max="11017" width="14.85546875" style="74" customWidth="1"/>
    <col min="11018" max="11018" width="17.140625" style="74" customWidth="1"/>
    <col min="11019" max="11019" width="16.42578125" style="74" customWidth="1"/>
    <col min="11020" max="11020" width="14.140625" style="74" customWidth="1"/>
    <col min="11021" max="11021" width="2.42578125" style="74" customWidth="1"/>
    <col min="11022" max="11022" width="9.42578125" style="74" customWidth="1"/>
    <col min="11023" max="11023" width="8.5703125" style="74" customWidth="1"/>
    <col min="11024" max="11024" width="20.42578125" style="74" bestFit="1" customWidth="1"/>
    <col min="11025" max="11025" width="12.85546875" style="74" bestFit="1" customWidth="1"/>
    <col min="11026" max="11026" width="9.140625" style="74"/>
    <col min="11027" max="11027" width="12.85546875" style="74" bestFit="1" customWidth="1"/>
    <col min="11028" max="11270" width="9.140625" style="74"/>
    <col min="11271" max="11271" width="3.42578125" style="74" customWidth="1"/>
    <col min="11272" max="11272" width="19.85546875" style="74" customWidth="1"/>
    <col min="11273" max="11273" width="14.85546875" style="74" customWidth="1"/>
    <col min="11274" max="11274" width="17.140625" style="74" customWidth="1"/>
    <col min="11275" max="11275" width="16.42578125" style="74" customWidth="1"/>
    <col min="11276" max="11276" width="14.140625" style="74" customWidth="1"/>
    <col min="11277" max="11277" width="2.42578125" style="74" customWidth="1"/>
    <col min="11278" max="11278" width="9.42578125" style="74" customWidth="1"/>
    <col min="11279" max="11279" width="8.5703125" style="74" customWidth="1"/>
    <col min="11280" max="11280" width="20.42578125" style="74" bestFit="1" customWidth="1"/>
    <col min="11281" max="11281" width="12.85546875" style="74" bestFit="1" customWidth="1"/>
    <col min="11282" max="11282" width="9.140625" style="74"/>
    <col min="11283" max="11283" width="12.85546875" style="74" bestFit="1" customWidth="1"/>
    <col min="11284" max="11526" width="9.140625" style="74"/>
    <col min="11527" max="11527" width="3.42578125" style="74" customWidth="1"/>
    <col min="11528" max="11528" width="19.85546875" style="74" customWidth="1"/>
    <col min="11529" max="11529" width="14.85546875" style="74" customWidth="1"/>
    <col min="11530" max="11530" width="17.140625" style="74" customWidth="1"/>
    <col min="11531" max="11531" width="16.42578125" style="74" customWidth="1"/>
    <col min="11532" max="11532" width="14.140625" style="74" customWidth="1"/>
    <col min="11533" max="11533" width="2.42578125" style="74" customWidth="1"/>
    <col min="11534" max="11534" width="9.42578125" style="74" customWidth="1"/>
    <col min="11535" max="11535" width="8.5703125" style="74" customWidth="1"/>
    <col min="11536" max="11536" width="20.42578125" style="74" bestFit="1" customWidth="1"/>
    <col min="11537" max="11537" width="12.85546875" style="74" bestFit="1" customWidth="1"/>
    <col min="11538" max="11538" width="9.140625" style="74"/>
    <col min="11539" max="11539" width="12.85546875" style="74" bestFit="1" customWidth="1"/>
    <col min="11540" max="11782" width="9.140625" style="74"/>
    <col min="11783" max="11783" width="3.42578125" style="74" customWidth="1"/>
    <col min="11784" max="11784" width="19.85546875" style="74" customWidth="1"/>
    <col min="11785" max="11785" width="14.85546875" style="74" customWidth="1"/>
    <col min="11786" max="11786" width="17.140625" style="74" customWidth="1"/>
    <col min="11787" max="11787" width="16.42578125" style="74" customWidth="1"/>
    <col min="11788" max="11788" width="14.140625" style="74" customWidth="1"/>
    <col min="11789" max="11789" width="2.42578125" style="74" customWidth="1"/>
    <col min="11790" max="11790" width="9.42578125" style="74" customWidth="1"/>
    <col min="11791" max="11791" width="8.5703125" style="74" customWidth="1"/>
    <col min="11792" max="11792" width="20.42578125" style="74" bestFit="1" customWidth="1"/>
    <col min="11793" max="11793" width="12.85546875" style="74" bestFit="1" customWidth="1"/>
    <col min="11794" max="11794" width="9.140625" style="74"/>
    <col min="11795" max="11795" width="12.85546875" style="74" bestFit="1" customWidth="1"/>
    <col min="11796" max="12038" width="9.140625" style="74"/>
    <col min="12039" max="12039" width="3.42578125" style="74" customWidth="1"/>
    <col min="12040" max="12040" width="19.85546875" style="74" customWidth="1"/>
    <col min="12041" max="12041" width="14.85546875" style="74" customWidth="1"/>
    <col min="12042" max="12042" width="17.140625" style="74" customWidth="1"/>
    <col min="12043" max="12043" width="16.42578125" style="74" customWidth="1"/>
    <col min="12044" max="12044" width="14.140625" style="74" customWidth="1"/>
    <col min="12045" max="12045" width="2.42578125" style="74" customWidth="1"/>
    <col min="12046" max="12046" width="9.42578125" style="74" customWidth="1"/>
    <col min="12047" max="12047" width="8.5703125" style="74" customWidth="1"/>
    <col min="12048" max="12048" width="20.42578125" style="74" bestFit="1" customWidth="1"/>
    <col min="12049" max="12049" width="12.85546875" style="74" bestFit="1" customWidth="1"/>
    <col min="12050" max="12050" width="9.140625" style="74"/>
    <col min="12051" max="12051" width="12.85546875" style="74" bestFit="1" customWidth="1"/>
    <col min="12052" max="12294" width="9.140625" style="74"/>
    <col min="12295" max="12295" width="3.42578125" style="74" customWidth="1"/>
    <col min="12296" max="12296" width="19.85546875" style="74" customWidth="1"/>
    <col min="12297" max="12297" width="14.85546875" style="74" customWidth="1"/>
    <col min="12298" max="12298" width="17.140625" style="74" customWidth="1"/>
    <col min="12299" max="12299" width="16.42578125" style="74" customWidth="1"/>
    <col min="12300" max="12300" width="14.140625" style="74" customWidth="1"/>
    <col min="12301" max="12301" width="2.42578125" style="74" customWidth="1"/>
    <col min="12302" max="12302" width="9.42578125" style="74" customWidth="1"/>
    <col min="12303" max="12303" width="8.5703125" style="74" customWidth="1"/>
    <col min="12304" max="12304" width="20.42578125" style="74" bestFit="1" customWidth="1"/>
    <col min="12305" max="12305" width="12.85546875" style="74" bestFit="1" customWidth="1"/>
    <col min="12306" max="12306" width="9.140625" style="74"/>
    <col min="12307" max="12307" width="12.85546875" style="74" bestFit="1" customWidth="1"/>
    <col min="12308" max="12550" width="9.140625" style="74"/>
    <col min="12551" max="12551" width="3.42578125" style="74" customWidth="1"/>
    <col min="12552" max="12552" width="19.85546875" style="74" customWidth="1"/>
    <col min="12553" max="12553" width="14.85546875" style="74" customWidth="1"/>
    <col min="12554" max="12554" width="17.140625" style="74" customWidth="1"/>
    <col min="12555" max="12555" width="16.42578125" style="74" customWidth="1"/>
    <col min="12556" max="12556" width="14.140625" style="74" customWidth="1"/>
    <col min="12557" max="12557" width="2.42578125" style="74" customWidth="1"/>
    <col min="12558" max="12558" width="9.42578125" style="74" customWidth="1"/>
    <col min="12559" max="12559" width="8.5703125" style="74" customWidth="1"/>
    <col min="12560" max="12560" width="20.42578125" style="74" bestFit="1" customWidth="1"/>
    <col min="12561" max="12561" width="12.85546875" style="74" bestFit="1" customWidth="1"/>
    <col min="12562" max="12562" width="9.140625" style="74"/>
    <col min="12563" max="12563" width="12.85546875" style="74" bestFit="1" customWidth="1"/>
    <col min="12564" max="12806" width="9.140625" style="74"/>
    <col min="12807" max="12807" width="3.42578125" style="74" customWidth="1"/>
    <col min="12808" max="12808" width="19.85546875" style="74" customWidth="1"/>
    <col min="12809" max="12809" width="14.85546875" style="74" customWidth="1"/>
    <col min="12810" max="12810" width="17.140625" style="74" customWidth="1"/>
    <col min="12811" max="12811" width="16.42578125" style="74" customWidth="1"/>
    <col min="12812" max="12812" width="14.140625" style="74" customWidth="1"/>
    <col min="12813" max="12813" width="2.42578125" style="74" customWidth="1"/>
    <col min="12814" max="12814" width="9.42578125" style="74" customWidth="1"/>
    <col min="12815" max="12815" width="8.5703125" style="74" customWidth="1"/>
    <col min="12816" max="12816" width="20.42578125" style="74" bestFit="1" customWidth="1"/>
    <col min="12817" max="12817" width="12.85546875" style="74" bestFit="1" customWidth="1"/>
    <col min="12818" max="12818" width="9.140625" style="74"/>
    <col min="12819" max="12819" width="12.85546875" style="74" bestFit="1" customWidth="1"/>
    <col min="12820" max="13062" width="9.140625" style="74"/>
    <col min="13063" max="13063" width="3.42578125" style="74" customWidth="1"/>
    <col min="13064" max="13064" width="19.85546875" style="74" customWidth="1"/>
    <col min="13065" max="13065" width="14.85546875" style="74" customWidth="1"/>
    <col min="13066" max="13066" width="17.140625" style="74" customWidth="1"/>
    <col min="13067" max="13067" width="16.42578125" style="74" customWidth="1"/>
    <col min="13068" max="13068" width="14.140625" style="74" customWidth="1"/>
    <col min="13069" max="13069" width="2.42578125" style="74" customWidth="1"/>
    <col min="13070" max="13070" width="9.42578125" style="74" customWidth="1"/>
    <col min="13071" max="13071" width="8.5703125" style="74" customWidth="1"/>
    <col min="13072" max="13072" width="20.42578125" style="74" bestFit="1" customWidth="1"/>
    <col min="13073" max="13073" width="12.85546875" style="74" bestFit="1" customWidth="1"/>
    <col min="13074" max="13074" width="9.140625" style="74"/>
    <col min="13075" max="13075" width="12.85546875" style="74" bestFit="1" customWidth="1"/>
    <col min="13076" max="13318" width="9.140625" style="74"/>
    <col min="13319" max="13319" width="3.42578125" style="74" customWidth="1"/>
    <col min="13320" max="13320" width="19.85546875" style="74" customWidth="1"/>
    <col min="13321" max="13321" width="14.85546875" style="74" customWidth="1"/>
    <col min="13322" max="13322" width="17.140625" style="74" customWidth="1"/>
    <col min="13323" max="13323" width="16.42578125" style="74" customWidth="1"/>
    <col min="13324" max="13324" width="14.140625" style="74" customWidth="1"/>
    <col min="13325" max="13325" width="2.42578125" style="74" customWidth="1"/>
    <col min="13326" max="13326" width="9.42578125" style="74" customWidth="1"/>
    <col min="13327" max="13327" width="8.5703125" style="74" customWidth="1"/>
    <col min="13328" max="13328" width="20.42578125" style="74" bestFit="1" customWidth="1"/>
    <col min="13329" max="13329" width="12.85546875" style="74" bestFit="1" customWidth="1"/>
    <col min="13330" max="13330" width="9.140625" style="74"/>
    <col min="13331" max="13331" width="12.85546875" style="74" bestFit="1" customWidth="1"/>
    <col min="13332" max="13574" width="9.140625" style="74"/>
    <col min="13575" max="13575" width="3.42578125" style="74" customWidth="1"/>
    <col min="13576" max="13576" width="19.85546875" style="74" customWidth="1"/>
    <col min="13577" max="13577" width="14.85546875" style="74" customWidth="1"/>
    <col min="13578" max="13578" width="17.140625" style="74" customWidth="1"/>
    <col min="13579" max="13579" width="16.42578125" style="74" customWidth="1"/>
    <col min="13580" max="13580" width="14.140625" style="74" customWidth="1"/>
    <col min="13581" max="13581" width="2.42578125" style="74" customWidth="1"/>
    <col min="13582" max="13582" width="9.42578125" style="74" customWidth="1"/>
    <col min="13583" max="13583" width="8.5703125" style="74" customWidth="1"/>
    <col min="13584" max="13584" width="20.42578125" style="74" bestFit="1" customWidth="1"/>
    <col min="13585" max="13585" width="12.85546875" style="74" bestFit="1" customWidth="1"/>
    <col min="13586" max="13586" width="9.140625" style="74"/>
    <col min="13587" max="13587" width="12.85546875" style="74" bestFit="1" customWidth="1"/>
    <col min="13588" max="13830" width="9.140625" style="74"/>
    <col min="13831" max="13831" width="3.42578125" style="74" customWidth="1"/>
    <col min="13832" max="13832" width="19.85546875" style="74" customWidth="1"/>
    <col min="13833" max="13833" width="14.85546875" style="74" customWidth="1"/>
    <col min="13834" max="13834" width="17.140625" style="74" customWidth="1"/>
    <col min="13835" max="13835" width="16.42578125" style="74" customWidth="1"/>
    <col min="13836" max="13836" width="14.140625" style="74" customWidth="1"/>
    <col min="13837" max="13837" width="2.42578125" style="74" customWidth="1"/>
    <col min="13838" max="13838" width="9.42578125" style="74" customWidth="1"/>
    <col min="13839" max="13839" width="8.5703125" style="74" customWidth="1"/>
    <col min="13840" max="13840" width="20.42578125" style="74" bestFit="1" customWidth="1"/>
    <col min="13841" max="13841" width="12.85546875" style="74" bestFit="1" customWidth="1"/>
    <col min="13842" max="13842" width="9.140625" style="74"/>
    <col min="13843" max="13843" width="12.85546875" style="74" bestFit="1" customWidth="1"/>
    <col min="13844" max="14086" width="9.140625" style="74"/>
    <col min="14087" max="14087" width="3.42578125" style="74" customWidth="1"/>
    <col min="14088" max="14088" width="19.85546875" style="74" customWidth="1"/>
    <col min="14089" max="14089" width="14.85546875" style="74" customWidth="1"/>
    <col min="14090" max="14090" width="17.140625" style="74" customWidth="1"/>
    <col min="14091" max="14091" width="16.42578125" style="74" customWidth="1"/>
    <col min="14092" max="14092" width="14.140625" style="74" customWidth="1"/>
    <col min="14093" max="14093" width="2.42578125" style="74" customWidth="1"/>
    <col min="14094" max="14094" width="9.42578125" style="74" customWidth="1"/>
    <col min="14095" max="14095" width="8.5703125" style="74" customWidth="1"/>
    <col min="14096" max="14096" width="20.42578125" style="74" bestFit="1" customWidth="1"/>
    <col min="14097" max="14097" width="12.85546875" style="74" bestFit="1" customWidth="1"/>
    <col min="14098" max="14098" width="9.140625" style="74"/>
    <col min="14099" max="14099" width="12.85546875" style="74" bestFit="1" customWidth="1"/>
    <col min="14100" max="14342" width="9.140625" style="74"/>
    <col min="14343" max="14343" width="3.42578125" style="74" customWidth="1"/>
    <col min="14344" max="14344" width="19.85546875" style="74" customWidth="1"/>
    <col min="14345" max="14345" width="14.85546875" style="74" customWidth="1"/>
    <col min="14346" max="14346" width="17.140625" style="74" customWidth="1"/>
    <col min="14347" max="14347" width="16.42578125" style="74" customWidth="1"/>
    <col min="14348" max="14348" width="14.140625" style="74" customWidth="1"/>
    <col min="14349" max="14349" width="2.42578125" style="74" customWidth="1"/>
    <col min="14350" max="14350" width="9.42578125" style="74" customWidth="1"/>
    <col min="14351" max="14351" width="8.5703125" style="74" customWidth="1"/>
    <col min="14352" max="14352" width="20.42578125" style="74" bestFit="1" customWidth="1"/>
    <col min="14353" max="14353" width="12.85546875" style="74" bestFit="1" customWidth="1"/>
    <col min="14354" max="14354" width="9.140625" style="74"/>
    <col min="14355" max="14355" width="12.85546875" style="74" bestFit="1" customWidth="1"/>
    <col min="14356" max="14598" width="9.140625" style="74"/>
    <col min="14599" max="14599" width="3.42578125" style="74" customWidth="1"/>
    <col min="14600" max="14600" width="19.85546875" style="74" customWidth="1"/>
    <col min="14601" max="14601" width="14.85546875" style="74" customWidth="1"/>
    <col min="14602" max="14602" width="17.140625" style="74" customWidth="1"/>
    <col min="14603" max="14603" width="16.42578125" style="74" customWidth="1"/>
    <col min="14604" max="14604" width="14.140625" style="74" customWidth="1"/>
    <col min="14605" max="14605" width="2.42578125" style="74" customWidth="1"/>
    <col min="14606" max="14606" width="9.42578125" style="74" customWidth="1"/>
    <col min="14607" max="14607" width="8.5703125" style="74" customWidth="1"/>
    <col min="14608" max="14608" width="20.42578125" style="74" bestFit="1" customWidth="1"/>
    <col min="14609" max="14609" width="12.85546875" style="74" bestFit="1" customWidth="1"/>
    <col min="14610" max="14610" width="9.140625" style="74"/>
    <col min="14611" max="14611" width="12.85546875" style="74" bestFit="1" customWidth="1"/>
    <col min="14612" max="14854" width="9.140625" style="74"/>
    <col min="14855" max="14855" width="3.42578125" style="74" customWidth="1"/>
    <col min="14856" max="14856" width="19.85546875" style="74" customWidth="1"/>
    <col min="14857" max="14857" width="14.85546875" style="74" customWidth="1"/>
    <col min="14858" max="14858" width="17.140625" style="74" customWidth="1"/>
    <col min="14859" max="14859" width="16.42578125" style="74" customWidth="1"/>
    <col min="14860" max="14860" width="14.140625" style="74" customWidth="1"/>
    <col min="14861" max="14861" width="2.42578125" style="74" customWidth="1"/>
    <col min="14862" max="14862" width="9.42578125" style="74" customWidth="1"/>
    <col min="14863" max="14863" width="8.5703125" style="74" customWidth="1"/>
    <col min="14864" max="14864" width="20.42578125" style="74" bestFit="1" customWidth="1"/>
    <col min="14865" max="14865" width="12.85546875" style="74" bestFit="1" customWidth="1"/>
    <col min="14866" max="14866" width="9.140625" style="74"/>
    <col min="14867" max="14867" width="12.85546875" style="74" bestFit="1" customWidth="1"/>
    <col min="14868" max="15110" width="9.140625" style="74"/>
    <col min="15111" max="15111" width="3.42578125" style="74" customWidth="1"/>
    <col min="15112" max="15112" width="19.85546875" style="74" customWidth="1"/>
    <col min="15113" max="15113" width="14.85546875" style="74" customWidth="1"/>
    <col min="15114" max="15114" width="17.140625" style="74" customWidth="1"/>
    <col min="15115" max="15115" width="16.42578125" style="74" customWidth="1"/>
    <col min="15116" max="15116" width="14.140625" style="74" customWidth="1"/>
    <col min="15117" max="15117" width="2.42578125" style="74" customWidth="1"/>
    <col min="15118" max="15118" width="9.42578125" style="74" customWidth="1"/>
    <col min="15119" max="15119" width="8.5703125" style="74" customWidth="1"/>
    <col min="15120" max="15120" width="20.42578125" style="74" bestFit="1" customWidth="1"/>
    <col min="15121" max="15121" width="12.85546875" style="74" bestFit="1" customWidth="1"/>
    <col min="15122" max="15122" width="9.140625" style="74"/>
    <col min="15123" max="15123" width="12.85546875" style="74" bestFit="1" customWidth="1"/>
    <col min="15124" max="15366" width="9.140625" style="74"/>
    <col min="15367" max="15367" width="3.42578125" style="74" customWidth="1"/>
    <col min="15368" max="15368" width="19.85546875" style="74" customWidth="1"/>
    <col min="15369" max="15369" width="14.85546875" style="74" customWidth="1"/>
    <col min="15370" max="15370" width="17.140625" style="74" customWidth="1"/>
    <col min="15371" max="15371" width="16.42578125" style="74" customWidth="1"/>
    <col min="15372" max="15372" width="14.140625" style="74" customWidth="1"/>
    <col min="15373" max="15373" width="2.42578125" style="74" customWidth="1"/>
    <col min="15374" max="15374" width="9.42578125" style="74" customWidth="1"/>
    <col min="15375" max="15375" width="8.5703125" style="74" customWidth="1"/>
    <col min="15376" max="15376" width="20.42578125" style="74" bestFit="1" customWidth="1"/>
    <col min="15377" max="15377" width="12.85546875" style="74" bestFit="1" customWidth="1"/>
    <col min="15378" max="15378" width="9.140625" style="74"/>
    <col min="15379" max="15379" width="12.85546875" style="74" bestFit="1" customWidth="1"/>
    <col min="15380" max="15622" width="9.140625" style="74"/>
    <col min="15623" max="15623" width="3.42578125" style="74" customWidth="1"/>
    <col min="15624" max="15624" width="19.85546875" style="74" customWidth="1"/>
    <col min="15625" max="15625" width="14.85546875" style="74" customWidth="1"/>
    <col min="15626" max="15626" width="17.140625" style="74" customWidth="1"/>
    <col min="15627" max="15627" width="16.42578125" style="74" customWidth="1"/>
    <col min="15628" max="15628" width="14.140625" style="74" customWidth="1"/>
    <col min="15629" max="15629" width="2.42578125" style="74" customWidth="1"/>
    <col min="15630" max="15630" width="9.42578125" style="74" customWidth="1"/>
    <col min="15631" max="15631" width="8.5703125" style="74" customWidth="1"/>
    <col min="15632" max="15632" width="20.42578125" style="74" bestFit="1" customWidth="1"/>
    <col min="15633" max="15633" width="12.85546875" style="74" bestFit="1" customWidth="1"/>
    <col min="15634" max="15634" width="9.140625" style="74"/>
    <col min="15635" max="15635" width="12.85546875" style="74" bestFit="1" customWidth="1"/>
    <col min="15636" max="15878" width="9.140625" style="74"/>
    <col min="15879" max="15879" width="3.42578125" style="74" customWidth="1"/>
    <col min="15880" max="15880" width="19.85546875" style="74" customWidth="1"/>
    <col min="15881" max="15881" width="14.85546875" style="74" customWidth="1"/>
    <col min="15882" max="15882" width="17.140625" style="74" customWidth="1"/>
    <col min="15883" max="15883" width="16.42578125" style="74" customWidth="1"/>
    <col min="15884" max="15884" width="14.140625" style="74" customWidth="1"/>
    <col min="15885" max="15885" width="2.42578125" style="74" customWidth="1"/>
    <col min="15886" max="15886" width="9.42578125" style="74" customWidth="1"/>
    <col min="15887" max="15887" width="8.5703125" style="74" customWidth="1"/>
    <col min="15888" max="15888" width="20.42578125" style="74" bestFit="1" customWidth="1"/>
    <col min="15889" max="15889" width="12.85546875" style="74" bestFit="1" customWidth="1"/>
    <col min="15890" max="15890" width="9.140625" style="74"/>
    <col min="15891" max="15891" width="12.85546875" style="74" bestFit="1" customWidth="1"/>
    <col min="15892" max="16134" width="9.140625" style="74"/>
    <col min="16135" max="16135" width="3.42578125" style="74" customWidth="1"/>
    <col min="16136" max="16136" width="19.85546875" style="74" customWidth="1"/>
    <col min="16137" max="16137" width="14.85546875" style="74" customWidth="1"/>
    <col min="16138" max="16138" width="17.140625" style="74" customWidth="1"/>
    <col min="16139" max="16139" width="16.42578125" style="74" customWidth="1"/>
    <col min="16140" max="16140" width="14.140625" style="74" customWidth="1"/>
    <col min="16141" max="16141" width="2.42578125" style="74" customWidth="1"/>
    <col min="16142" max="16142" width="9.42578125" style="74" customWidth="1"/>
    <col min="16143" max="16143" width="8.5703125" style="74" customWidth="1"/>
    <col min="16144" max="16144" width="20.42578125" style="74" bestFit="1" customWidth="1"/>
    <col min="16145" max="16145" width="12.85546875" style="74" bestFit="1" customWidth="1"/>
    <col min="16146" max="16146" width="9.140625" style="74"/>
    <col min="16147" max="16147" width="12.85546875" style="74" bestFit="1" customWidth="1"/>
    <col min="16148" max="16384" width="9.140625" style="74"/>
  </cols>
  <sheetData>
    <row r="1" spans="1:11" s="1" customFormat="1" ht="65.099999999999994" customHeight="1"/>
    <row r="2" spans="1:11" s="1" customFormat="1" ht="15" customHeight="1">
      <c r="A2" s="2"/>
      <c r="B2" s="3"/>
      <c r="C2" s="3"/>
      <c r="D2" s="3"/>
      <c r="E2" s="3"/>
      <c r="F2" s="3"/>
      <c r="G2" s="3"/>
      <c r="H2" s="3"/>
      <c r="I2" s="3"/>
    </row>
    <row r="3" spans="1:11" s="1" customFormat="1" ht="81" customHeight="1">
      <c r="A3" s="2"/>
      <c r="B3" s="4"/>
      <c r="C3" s="5"/>
      <c r="D3" s="6"/>
      <c r="E3" s="6" t="s">
        <v>15</v>
      </c>
      <c r="F3" s="208" t="s">
        <v>16</v>
      </c>
      <c r="G3" s="208"/>
      <c r="H3" s="208"/>
      <c r="I3" s="7"/>
    </row>
    <row r="4" spans="1:11" s="1" customFormat="1" ht="81" customHeight="1">
      <c r="A4" s="2"/>
      <c r="B4" s="201" t="s">
        <v>17</v>
      </c>
      <c r="C4" s="201"/>
      <c r="D4" s="201"/>
      <c r="E4" s="201"/>
      <c r="F4" s="2"/>
    </row>
    <row r="5" spans="1:11" s="1" customFormat="1" ht="15" customHeight="1">
      <c r="A5" s="8"/>
      <c r="B5" s="9" t="s">
        <v>18</v>
      </c>
      <c r="C5" s="10">
        <v>1.5</v>
      </c>
      <c r="D5" s="9" t="s">
        <v>19</v>
      </c>
      <c r="E5" s="11">
        <v>45231</v>
      </c>
      <c r="F5" s="12"/>
      <c r="G5" s="2"/>
      <c r="I5" s="13"/>
      <c r="J5" s="14"/>
      <c r="K5" s="14"/>
    </row>
    <row r="6" spans="1:11" s="2" customFormat="1" ht="13.15"/>
    <row r="7" spans="1:11" s="2" customFormat="1" ht="85.7" customHeight="1">
      <c r="B7" s="202" t="s">
        <v>20</v>
      </c>
      <c r="C7" s="202"/>
      <c r="D7" s="202"/>
      <c r="E7" s="202"/>
      <c r="F7" s="202"/>
      <c r="G7" s="202"/>
      <c r="H7" s="202"/>
      <c r="I7" s="202"/>
    </row>
    <row r="8" spans="1:11" s="15" customFormat="1" ht="3" customHeight="1">
      <c r="B8" s="16"/>
      <c r="C8" s="17"/>
      <c r="D8" s="18"/>
      <c r="E8" s="19"/>
      <c r="F8" s="17"/>
      <c r="G8" s="17"/>
    </row>
    <row r="9" spans="1:11" s="23" customFormat="1" ht="17.25" customHeight="1">
      <c r="B9" s="24" t="s">
        <v>21</v>
      </c>
      <c r="C9" s="12"/>
      <c r="D9" s="12"/>
      <c r="E9" s="12"/>
      <c r="F9" s="12"/>
      <c r="G9" s="12"/>
      <c r="H9" s="2"/>
      <c r="I9" s="2"/>
      <c r="J9" s="25"/>
    </row>
    <row r="10" spans="1:11" s="15" customFormat="1" ht="18" customHeight="1">
      <c r="B10" s="20"/>
      <c r="C10" s="20"/>
      <c r="D10" s="21"/>
      <c r="E10" s="22"/>
      <c r="F10" s="20"/>
      <c r="G10" s="20"/>
      <c r="H10" s="2"/>
      <c r="I10" s="2"/>
    </row>
    <row r="11" spans="1:11" s="15" customFormat="1" ht="18" customHeight="1">
      <c r="B11" s="20"/>
      <c r="C11" s="205" t="s">
        <v>22</v>
      </c>
      <c r="D11" s="205"/>
      <c r="E11" s="205"/>
      <c r="F11" s="20"/>
      <c r="G11" s="20"/>
      <c r="H11" s="2"/>
      <c r="I11" s="2"/>
    </row>
    <row r="12" spans="1:11" s="15" customFormat="1" ht="18" customHeight="1">
      <c r="B12" s="20"/>
      <c r="C12" s="205"/>
      <c r="D12" s="205"/>
      <c r="E12" s="205"/>
      <c r="F12" s="20"/>
      <c r="G12" s="20"/>
      <c r="H12" s="2"/>
      <c r="I12" s="2"/>
    </row>
    <row r="13" spans="1:11" s="15" customFormat="1" ht="18" customHeight="1">
      <c r="B13" s="20"/>
      <c r="C13" s="20"/>
      <c r="D13" s="21"/>
      <c r="E13" s="22"/>
      <c r="F13" s="20"/>
      <c r="G13" s="20"/>
      <c r="H13" s="2"/>
      <c r="I13" s="2"/>
    </row>
    <row r="14" spans="1:11" s="15" customFormat="1" ht="18" customHeight="1">
      <c r="B14" s="20"/>
      <c r="C14" s="20"/>
      <c r="D14" s="21"/>
      <c r="E14" s="22"/>
      <c r="F14" s="20"/>
      <c r="G14" s="20"/>
      <c r="H14" s="2"/>
      <c r="I14" s="2"/>
    </row>
    <row r="15" spans="1:11" s="23" customFormat="1" ht="17.25" customHeight="1">
      <c r="B15" s="24" t="s">
        <v>23</v>
      </c>
      <c r="C15" s="12"/>
      <c r="D15" s="12"/>
      <c r="E15" s="12"/>
      <c r="F15" s="12"/>
      <c r="G15" s="12"/>
      <c r="H15" s="2"/>
      <c r="I15" s="2"/>
      <c r="J15" s="25"/>
    </row>
    <row r="16" spans="1:11" s="23" customFormat="1" ht="9.9499999999999993" customHeight="1">
      <c r="B16" s="26"/>
      <c r="C16" s="26"/>
      <c r="D16" s="26"/>
      <c r="E16" s="26"/>
      <c r="F16" s="26"/>
      <c r="G16" s="26"/>
      <c r="H16" s="27"/>
      <c r="I16" s="27"/>
      <c r="J16" s="28"/>
    </row>
    <row r="17" spans="2:11" s="25" customFormat="1" ht="20.100000000000001" customHeight="1">
      <c r="B17" s="29" t="s">
        <v>24</v>
      </c>
      <c r="C17" s="30"/>
      <c r="D17" s="30"/>
      <c r="E17" s="30"/>
      <c r="F17" s="31"/>
      <c r="G17" s="32"/>
      <c r="H17" s="203"/>
      <c r="I17" s="204"/>
      <c r="J17" s="33" t="str">
        <f>IF(AND(H17="",H30=""),"",IF(ISNA(F104),"ERROR: Please enter a valid postcode",""))</f>
        <v/>
      </c>
    </row>
    <row r="18" spans="2:11" s="25" customFormat="1" ht="20.100000000000001" customHeight="1">
      <c r="B18" s="34" t="s">
        <v>25</v>
      </c>
      <c r="C18" s="111"/>
      <c r="D18" s="111"/>
      <c r="E18" s="111"/>
      <c r="F18" s="112"/>
      <c r="G18" s="32"/>
      <c r="H18" s="203"/>
      <c r="I18" s="204"/>
      <c r="J18" s="33" t="str">
        <f>IF(AND(H18="",H30=""),"",IF(AND(E48="NA",H18="&lt;select&gt;"), "ERROR: Please make a valid selection.",""))</f>
        <v/>
      </c>
    </row>
    <row r="19" spans="2:11" s="25" customFormat="1" ht="20.100000000000001" customHeight="1">
      <c r="B19" s="34" t="s">
        <v>26</v>
      </c>
      <c r="C19" s="111"/>
      <c r="D19" s="111"/>
      <c r="E19" s="111"/>
      <c r="F19" s="112"/>
      <c r="G19" s="32"/>
      <c r="H19" s="203"/>
      <c r="I19" s="204"/>
      <c r="J19" s="33" t="str">
        <f>IF(AND(H19="",H31=""),"",IF(AND(E48="NA",H19="&lt;select&gt;"),"ERROR: Please make a valid selection.",""))</f>
        <v/>
      </c>
    </row>
    <row r="20" spans="2:11" s="25" customFormat="1" ht="20.100000000000001" customHeight="1">
      <c r="B20" s="34" t="s">
        <v>27</v>
      </c>
      <c r="C20" s="111"/>
      <c r="D20" s="111"/>
      <c r="E20" s="111"/>
      <c r="F20" s="112"/>
      <c r="G20" s="32"/>
      <c r="H20" s="203"/>
      <c r="I20" s="204"/>
      <c r="J20" s="33"/>
    </row>
    <row r="21" spans="2:11" s="25" customFormat="1" ht="20.100000000000001" customHeight="1">
      <c r="B21" s="34" t="s">
        <v>28</v>
      </c>
      <c r="C21" s="111"/>
      <c r="D21" s="111"/>
      <c r="E21" s="111"/>
      <c r="F21" s="112"/>
      <c r="G21" s="32"/>
      <c r="H21" s="203"/>
      <c r="I21" s="204"/>
      <c r="J21" s="33"/>
    </row>
    <row r="22" spans="2:11" s="25" customFormat="1" ht="20.100000000000001" customHeight="1">
      <c r="B22" s="34" t="s">
        <v>29</v>
      </c>
      <c r="C22" s="111"/>
      <c r="D22" s="111"/>
      <c r="E22" s="111"/>
      <c r="F22" s="112"/>
      <c r="G22" s="32"/>
      <c r="H22" s="203"/>
      <c r="I22" s="204"/>
      <c r="J22" s="33"/>
    </row>
    <row r="23" spans="2:11" s="25" customFormat="1" ht="20.100000000000001" customHeight="1">
      <c r="B23" s="34" t="s">
        <v>30</v>
      </c>
      <c r="C23" s="111"/>
      <c r="D23" s="111"/>
      <c r="E23" s="111"/>
      <c r="F23" s="112"/>
      <c r="G23" s="32"/>
      <c r="H23" s="203"/>
      <c r="I23" s="204"/>
      <c r="J23" s="33"/>
    </row>
    <row r="24" spans="2:11" s="25" customFormat="1" ht="20.100000000000001" customHeight="1">
      <c r="B24" s="34" t="s">
        <v>31</v>
      </c>
      <c r="C24" s="111"/>
      <c r="D24" s="111"/>
      <c r="E24" s="111"/>
      <c r="F24" s="112"/>
      <c r="G24" s="32"/>
      <c r="H24" s="203"/>
      <c r="I24" s="204"/>
      <c r="J24" s="33"/>
    </row>
    <row r="25" spans="2:11" s="25" customFormat="1" ht="20.100000000000001" customHeight="1">
      <c r="B25" s="34" t="s">
        <v>32</v>
      </c>
      <c r="C25" s="111"/>
      <c r="D25" s="111"/>
      <c r="E25" s="111"/>
      <c r="F25" s="112"/>
      <c r="G25" s="32"/>
      <c r="H25" s="203"/>
      <c r="I25" s="204"/>
      <c r="J25" s="33"/>
    </row>
    <row r="26" spans="2:11" s="25" customFormat="1" ht="20.100000000000001" customHeight="1">
      <c r="B26" s="34" t="s">
        <v>33</v>
      </c>
      <c r="C26" s="111"/>
      <c r="D26" s="111"/>
      <c r="E26" s="111"/>
      <c r="F26" s="112"/>
      <c r="G26" s="32"/>
      <c r="H26" s="203"/>
      <c r="I26" s="204"/>
      <c r="J26" s="33"/>
    </row>
    <row r="27" spans="2:11" s="25" customFormat="1" ht="20.100000000000001" customHeight="1">
      <c r="B27" s="34" t="s">
        <v>34</v>
      </c>
      <c r="C27" s="111"/>
      <c r="D27" s="111"/>
      <c r="E27" s="111"/>
      <c r="F27" s="112"/>
      <c r="G27" s="32"/>
      <c r="H27" s="203"/>
      <c r="I27" s="204"/>
      <c r="J27" s="33" t="str">
        <f>IF(AND(H27="",H37=""),"",IF(AND(E89="NA",H27="&lt;select&gt;"), "ERROR: Please make a valid selection.",""))</f>
        <v/>
      </c>
    </row>
    <row r="28" spans="2:11" s="25" customFormat="1" ht="20.100000000000001" customHeight="1">
      <c r="B28" s="178" t="s">
        <v>35</v>
      </c>
      <c r="C28" s="38"/>
      <c r="D28" s="38"/>
      <c r="E28" s="38"/>
      <c r="F28" s="39"/>
      <c r="G28" s="32"/>
      <c r="H28" s="209"/>
      <c r="I28" s="210"/>
      <c r="J28" s="33" t="str">
        <f>IF(AND(H18="",H30=""),"",IF(AND(H27="Yes",H28=0), "ERROR: Please enter a valid value.",""))</f>
        <v/>
      </c>
      <c r="K28" s="37"/>
    </row>
    <row r="29" spans="2:11" s="25" customFormat="1" ht="12.75" customHeight="1">
      <c r="B29" s="40"/>
      <c r="C29" s="35"/>
      <c r="D29" s="35"/>
      <c r="E29" s="35"/>
      <c r="F29" s="35"/>
      <c r="G29" s="36"/>
      <c r="H29" s="41"/>
      <c r="I29" s="42"/>
    </row>
    <row r="30" spans="2:11" s="25" customFormat="1" ht="20.100000000000001" customHeight="1">
      <c r="B30" s="29" t="s">
        <v>36</v>
      </c>
      <c r="C30" s="43"/>
      <c r="D30" s="43"/>
      <c r="E30" s="43"/>
      <c r="F30" s="44" t="s">
        <v>37</v>
      </c>
      <c r="G30" s="45"/>
      <c r="H30" s="211"/>
      <c r="I30" s="212"/>
      <c r="J30" s="46"/>
    </row>
    <row r="31" spans="2:11" s="25" customFormat="1" ht="20.100000000000001" customHeight="1">
      <c r="B31" s="47"/>
      <c r="C31" s="48"/>
      <c r="D31" s="48"/>
      <c r="E31" s="48"/>
      <c r="F31" s="49" t="s">
        <v>38</v>
      </c>
      <c r="G31" s="50"/>
      <c r="H31" s="211"/>
      <c r="I31" s="212"/>
      <c r="J31" s="46"/>
    </row>
    <row r="32" spans="2:11" s="25" customFormat="1" ht="20.100000000000001" customHeight="1">
      <c r="B32" s="47"/>
      <c r="C32" s="48"/>
      <c r="D32" s="48"/>
      <c r="E32" s="48"/>
      <c r="F32" s="49" t="s">
        <v>39</v>
      </c>
      <c r="G32" s="50"/>
      <c r="H32" s="206"/>
      <c r="I32" s="207"/>
      <c r="J32" s="46"/>
    </row>
    <row r="33" spans="2:10" s="25" customFormat="1" ht="20.100000000000001" customHeight="1">
      <c r="B33" s="47"/>
      <c r="C33" s="48"/>
      <c r="D33" s="48"/>
      <c r="E33" s="48"/>
      <c r="F33" s="49" t="s">
        <v>40</v>
      </c>
      <c r="G33" s="50"/>
      <c r="H33" s="206"/>
      <c r="I33" s="207"/>
      <c r="J33" s="46"/>
    </row>
    <row r="34" spans="2:10" s="25" customFormat="1" ht="20.100000000000001" customHeight="1">
      <c r="B34" s="51"/>
      <c r="C34" s="52"/>
      <c r="D34" s="52"/>
      <c r="E34" s="52"/>
      <c r="F34" s="53" t="s">
        <v>41</v>
      </c>
      <c r="G34" s="50"/>
      <c r="H34" s="206"/>
      <c r="I34" s="207"/>
    </row>
    <row r="35" spans="2:10" s="25" customFormat="1" ht="20.100000000000001" customHeight="1">
      <c r="B35" s="48"/>
      <c r="C35" s="48"/>
      <c r="D35" s="48"/>
      <c r="E35" s="48"/>
      <c r="F35" s="48" t="s">
        <v>42</v>
      </c>
      <c r="G35" s="50"/>
      <c r="H35" s="193"/>
      <c r="I35" s="193"/>
    </row>
    <row r="36" spans="2:10" s="25" customFormat="1" ht="20.100000000000001" customHeight="1">
      <c r="B36" s="48"/>
      <c r="C36" s="48"/>
      <c r="D36" s="48"/>
      <c r="E36" s="48"/>
      <c r="F36" s="48"/>
      <c r="G36" s="50"/>
      <c r="H36" s="41"/>
      <c r="I36" s="42"/>
    </row>
    <row r="37" spans="2:10" s="25" customFormat="1" ht="20.100000000000001" customHeight="1">
      <c r="B37" s="194" t="s">
        <v>43</v>
      </c>
      <c r="C37" s="195"/>
      <c r="D37" s="179"/>
      <c r="E37" s="196" t="s">
        <v>44</v>
      </c>
      <c r="F37" s="197" t="s">
        <v>45</v>
      </c>
      <c r="G37" s="45"/>
      <c r="H37" s="198"/>
      <c r="I37" s="198"/>
      <c r="J37" s="46"/>
    </row>
    <row r="38" spans="2:10" s="25" customFormat="1" ht="20.100000000000001" customHeight="1">
      <c r="B38" s="122"/>
      <c r="C38" s="122"/>
      <c r="D38" s="123"/>
      <c r="E38" s="124"/>
      <c r="F38" s="48" t="s">
        <v>46</v>
      </c>
      <c r="G38" s="45"/>
      <c r="H38" s="199"/>
      <c r="I38" s="199"/>
      <c r="J38" s="46"/>
    </row>
    <row r="39" spans="2:10" s="25" customFormat="1" ht="20.100000000000001" customHeight="1">
      <c r="B39" s="48"/>
      <c r="C39" s="48"/>
      <c r="D39" s="48"/>
      <c r="E39" s="48"/>
      <c r="F39" s="48"/>
      <c r="G39" s="50"/>
    </row>
    <row r="40" spans="2:10" s="23" customFormat="1" ht="1.5" customHeight="1">
      <c r="B40" s="54"/>
      <c r="C40" s="55"/>
      <c r="D40" s="55"/>
      <c r="E40" s="55"/>
      <c r="F40" s="55"/>
      <c r="G40" s="55"/>
      <c r="H40" s="56"/>
      <c r="I40" s="57"/>
    </row>
    <row r="41" spans="2:10" s="23" customFormat="1" ht="17.25" customHeight="1">
      <c r="B41" s="24" t="s">
        <v>47</v>
      </c>
      <c r="C41" s="12"/>
      <c r="D41" s="12"/>
      <c r="E41" s="12"/>
      <c r="F41" s="12"/>
      <c r="G41" s="12"/>
      <c r="H41" s="2"/>
      <c r="I41" s="2"/>
    </row>
    <row r="42" spans="2:10" s="23" customFormat="1" ht="1.5" customHeight="1">
      <c r="B42" s="58"/>
      <c r="C42" s="58"/>
      <c r="D42" s="58"/>
      <c r="E42" s="58"/>
      <c r="F42" s="58"/>
      <c r="G42" s="58"/>
      <c r="H42" s="59"/>
      <c r="I42" s="59"/>
      <c r="J42" s="28"/>
    </row>
    <row r="43" spans="2:10" s="23" customFormat="1" ht="9.9499999999999993" customHeight="1">
      <c r="B43" s="2"/>
      <c r="C43" s="2"/>
      <c r="D43" s="2"/>
      <c r="E43" s="2"/>
      <c r="F43" s="60"/>
      <c r="G43" s="60"/>
      <c r="H43" s="2"/>
      <c r="I43" s="2"/>
      <c r="J43" s="61"/>
    </row>
    <row r="44" spans="2:10" s="23" customFormat="1" ht="9.9499999999999993" customHeight="1">
      <c r="B44" s="2"/>
      <c r="C44" s="2"/>
      <c r="D44" s="2"/>
      <c r="E44" s="2"/>
      <c r="F44" s="60"/>
      <c r="G44" s="60"/>
      <c r="H44" s="2"/>
      <c r="I44" s="2"/>
      <c r="J44" s="61"/>
    </row>
    <row r="45" spans="2:10" s="15" customFormat="1" ht="16.5" hidden="1" customHeight="1">
      <c r="B45" s="2"/>
      <c r="C45" s="62" t="s">
        <v>48</v>
      </c>
      <c r="D45" s="2"/>
      <c r="E45" s="2"/>
      <c r="F45" s="63" t="e">
        <f>IF(#REF!&lt;&gt;"",TRUNC(#REF!),"")</f>
        <v>#REF!</v>
      </c>
      <c r="G45" s="64"/>
      <c r="H45" s="2"/>
      <c r="I45" s="2"/>
      <c r="J45" s="65"/>
    </row>
    <row r="46" spans="2:10" s="15" customFormat="1" ht="16.5" hidden="1" customHeight="1">
      <c r="B46" s="2"/>
      <c r="C46" s="62"/>
      <c r="D46" s="2"/>
      <c r="E46" s="2"/>
      <c r="F46" s="64"/>
      <c r="G46" s="64"/>
      <c r="H46" s="2"/>
      <c r="I46" s="2"/>
      <c r="J46" s="65"/>
    </row>
    <row r="47" spans="2:10" s="15" customFormat="1" ht="16.5" customHeight="1">
      <c r="B47" s="2"/>
      <c r="C47" s="185" t="s">
        <v>49</v>
      </c>
      <c r="G47" s="2"/>
      <c r="H47" s="2"/>
      <c r="I47" s="32"/>
      <c r="J47" s="65"/>
    </row>
    <row r="48" spans="2:10" s="15" customFormat="1" ht="16.5" customHeight="1">
      <c r="B48" s="2"/>
      <c r="C48" s="185"/>
      <c r="D48" s="188" t="s">
        <v>50</v>
      </c>
      <c r="E48" s="200" t="str">
        <f>IF(AND(H17="",H30=""),"",IF(OR(H18="&lt;select&gt;",H19="&lt;select&gt;", H27="&lt;select&gt;"),"NA",IFERROR(F147,"NA")))</f>
        <v/>
      </c>
      <c r="F48" s="200"/>
      <c r="G48" s="67"/>
      <c r="H48" s="187" t="s">
        <v>51</v>
      </c>
      <c r="I48" s="32"/>
      <c r="J48" s="68"/>
    </row>
    <row r="49" spans="2:10" s="15" customFormat="1" ht="16.5" customHeight="1">
      <c r="B49" s="2"/>
      <c r="C49" s="185"/>
      <c r="D49" s="188"/>
      <c r="E49" s="200"/>
      <c r="F49" s="200"/>
      <c r="G49" s="67"/>
      <c r="H49" s="187"/>
      <c r="I49" s="32"/>
      <c r="J49" s="68"/>
    </row>
    <row r="50" spans="2:10" s="15" customFormat="1" ht="16.5" customHeight="1">
      <c r="B50" s="2"/>
      <c r="C50" s="185"/>
      <c r="D50" s="32"/>
      <c r="E50" s="69"/>
      <c r="F50" s="33"/>
      <c r="G50" s="67"/>
      <c r="H50" s="67"/>
      <c r="I50" s="70"/>
      <c r="J50" s="68"/>
    </row>
    <row r="51" spans="2:10" s="15" customFormat="1" ht="16.5" hidden="1" customHeight="1">
      <c r="B51" s="2"/>
      <c r="C51" s="185"/>
      <c r="D51" s="190" t="s">
        <v>52</v>
      </c>
      <c r="E51" s="191"/>
      <c r="F51" s="71">
        <f>IFERROR(#REF!,0)</f>
        <v>0</v>
      </c>
      <c r="G51" s="67"/>
      <c r="H51" s="72"/>
      <c r="I51" s="32"/>
      <c r="J51" s="68"/>
    </row>
    <row r="52" spans="2:10" s="15" customFormat="1" ht="16.5" customHeight="1">
      <c r="B52" s="2"/>
      <c r="C52" s="66"/>
      <c r="D52" s="164" t="s">
        <v>53</v>
      </c>
      <c r="E52" s="192" t="str">
        <f>IF(E48="","",IFERROR(F$145,0))</f>
        <v/>
      </c>
      <c r="F52" s="192"/>
      <c r="G52" s="67"/>
      <c r="H52" s="67"/>
      <c r="I52" s="70"/>
      <c r="J52" s="68"/>
    </row>
    <row r="53" spans="2:10" s="15" customFormat="1" ht="16.5" customHeight="1">
      <c r="B53" s="2"/>
      <c r="C53" s="66"/>
      <c r="D53" s="2"/>
      <c r="F53" s="63"/>
      <c r="G53" s="67"/>
      <c r="H53" s="67"/>
      <c r="I53" s="2"/>
      <c r="J53" s="68"/>
    </row>
    <row r="54" spans="2:10" s="15" customFormat="1" ht="16.5" customHeight="1">
      <c r="B54" s="2"/>
      <c r="C54" s="185" t="s">
        <v>54</v>
      </c>
      <c r="E54" s="167" t="s">
        <v>55</v>
      </c>
      <c r="F54" s="168" t="s">
        <v>56</v>
      </c>
      <c r="H54" s="2"/>
      <c r="I54" s="2"/>
      <c r="J54" s="68"/>
    </row>
    <row r="55" spans="2:10" s="15" customFormat="1" ht="16.5" customHeight="1">
      <c r="B55" s="2"/>
      <c r="C55" s="185"/>
      <c r="D55" s="188" t="s">
        <v>50</v>
      </c>
      <c r="E55" s="186" t="str">
        <f>IF(AND(H17="",H30=""),"",IF(OR(H18="&lt;select&gt;",H19="&lt;select&gt;", H27="&lt;select&gt;"),"NA",IFERROR(M147,"NA")))</f>
        <v/>
      </c>
      <c r="F55" s="189" t="str">
        <f>IF(AND(H17="",H30=""),"",IF(OR(H18="&lt;select&gt;",H19="&lt;select&gt;", H27="&lt;select&gt;"),"NA",IFERROR(N147,"NA")))</f>
        <v/>
      </c>
      <c r="G55" s="67"/>
      <c r="H55" s="187" t="s">
        <v>51</v>
      </c>
      <c r="I55" s="2"/>
      <c r="J55" s="68"/>
    </row>
    <row r="56" spans="2:10" s="15" customFormat="1" ht="16.5" customHeight="1">
      <c r="B56" s="2"/>
      <c r="C56" s="185"/>
      <c r="D56" s="188"/>
      <c r="E56" s="186"/>
      <c r="F56" s="189"/>
      <c r="G56" s="67"/>
      <c r="H56" s="187"/>
      <c r="I56" s="2"/>
      <c r="J56" s="68"/>
    </row>
    <row r="57" spans="2:10" s="15" customFormat="1" ht="16.5" customHeight="1">
      <c r="B57" s="2"/>
      <c r="C57" s="185"/>
      <c r="D57" s="32"/>
      <c r="E57" s="169"/>
      <c r="F57" s="171"/>
      <c r="G57" s="67"/>
      <c r="H57" s="67"/>
      <c r="I57" s="2"/>
      <c r="J57" s="68"/>
    </row>
    <row r="58" spans="2:10" s="15" customFormat="1" ht="16.5" customHeight="1">
      <c r="B58" s="2"/>
      <c r="C58" s="66"/>
      <c r="D58" s="164" t="s">
        <v>53</v>
      </c>
      <c r="E58" s="170" t="str">
        <f>IF(E55="","",IFERROR(M$145,0))</f>
        <v/>
      </c>
      <c r="F58" s="172" t="str">
        <f>IF(F55="","",IFERROR(N$145,0))</f>
        <v/>
      </c>
      <c r="G58" s="67"/>
      <c r="H58" s="67"/>
      <c r="I58" s="2"/>
      <c r="J58" s="68"/>
    </row>
    <row r="59" spans="2:10" s="15" customFormat="1" ht="16.5" customHeight="1">
      <c r="B59" s="2"/>
      <c r="C59" s="185" t="s">
        <v>57</v>
      </c>
      <c r="E59" s="157"/>
      <c r="F59" s="173"/>
      <c r="G59" s="2"/>
      <c r="H59" s="2"/>
      <c r="I59" s="2"/>
      <c r="J59" s="68"/>
    </row>
    <row r="60" spans="2:10" s="15" customFormat="1" ht="16.5" customHeight="1">
      <c r="B60" s="2"/>
      <c r="C60" s="185"/>
      <c r="D60" s="188" t="s">
        <v>50</v>
      </c>
      <c r="E60" s="186" t="str">
        <f>IF(AND(H17="",H30=""),"",IF(OR(H18="&lt;select&gt;",H19="&lt;select&gt;", H27="&lt;select&gt;"),"NA",IFERROR(S147,"NA")))</f>
        <v/>
      </c>
      <c r="F60" s="189" t="str">
        <f>IF(AND(H17="",H30=""),"",IF(OR(H18="&lt;select&gt;",H19="&lt;select&gt;", H27="&lt;select&gt;"),"NA",IFERROR(T147,"NA")))</f>
        <v/>
      </c>
      <c r="G60" s="67"/>
      <c r="H60" s="187" t="s">
        <v>51</v>
      </c>
      <c r="I60" s="2"/>
      <c r="J60" s="68"/>
    </row>
    <row r="61" spans="2:10" s="15" customFormat="1" ht="16.5" customHeight="1">
      <c r="B61" s="2"/>
      <c r="C61" s="185"/>
      <c r="D61" s="188"/>
      <c r="E61" s="186"/>
      <c r="F61" s="189"/>
      <c r="G61" s="67"/>
      <c r="H61" s="187"/>
      <c r="I61" s="2"/>
      <c r="J61" s="68"/>
    </row>
    <row r="62" spans="2:10" s="15" customFormat="1" ht="16.5" customHeight="1">
      <c r="B62" s="2"/>
      <c r="C62" s="185"/>
      <c r="D62" s="32"/>
      <c r="E62" s="169"/>
      <c r="F62" s="171"/>
      <c r="G62" s="67"/>
      <c r="H62" s="67"/>
      <c r="I62" s="2"/>
      <c r="J62" s="68"/>
    </row>
    <row r="63" spans="2:10" s="15" customFormat="1" ht="16.5" customHeight="1">
      <c r="B63" s="2"/>
      <c r="C63" s="66"/>
      <c r="D63" s="164" t="s">
        <v>53</v>
      </c>
      <c r="E63" s="170" t="str">
        <f>IF(E60="","",IFERROR(S$145,0))</f>
        <v/>
      </c>
      <c r="F63" s="172" t="str">
        <f>IF(F60="","",IFERROR(T$145,0))</f>
        <v/>
      </c>
      <c r="G63" s="67"/>
      <c r="H63" s="67"/>
      <c r="I63" s="2"/>
      <c r="J63" s="68"/>
    </row>
    <row r="64" spans="2:10" s="15" customFormat="1" ht="16.5" customHeight="1">
      <c r="B64" s="2"/>
      <c r="C64" s="66"/>
      <c r="D64" s="32"/>
      <c r="E64" s="71"/>
      <c r="F64" s="71"/>
      <c r="G64" s="67"/>
      <c r="H64" s="67"/>
      <c r="I64" s="2"/>
      <c r="J64" s="68"/>
    </row>
    <row r="65" spans="2:13" s="23" customFormat="1" ht="1.5" customHeight="1">
      <c r="B65" s="54"/>
      <c r="C65" s="55"/>
      <c r="D65" s="55"/>
      <c r="E65" s="55"/>
      <c r="F65" s="55"/>
      <c r="G65" s="55"/>
      <c r="H65" s="56"/>
      <c r="I65" s="57"/>
    </row>
    <row r="66" spans="2:13" s="23" customFormat="1" ht="17.25" customHeight="1">
      <c r="B66" s="24" t="s">
        <v>58</v>
      </c>
      <c r="C66" s="12"/>
      <c r="D66" s="12"/>
      <c r="E66" s="12"/>
      <c r="F66" s="12"/>
      <c r="G66" s="12"/>
      <c r="H66" s="2"/>
      <c r="I66" s="2"/>
    </row>
    <row r="67" spans="2:13" s="23" customFormat="1" ht="1.5" customHeight="1">
      <c r="B67" s="58"/>
      <c r="C67" s="58"/>
      <c r="D67" s="58"/>
      <c r="E67" s="58"/>
      <c r="F67" s="58"/>
      <c r="G67" s="58"/>
      <c r="H67" s="59"/>
      <c r="I67" s="59"/>
      <c r="J67" s="28"/>
    </row>
    <row r="68" spans="2:13" s="23" customFormat="1" ht="9.9499999999999993" customHeight="1">
      <c r="B68" s="2"/>
      <c r="C68" s="2"/>
      <c r="D68" s="2"/>
      <c r="E68" s="2"/>
      <c r="F68" s="60"/>
      <c r="G68" s="60"/>
      <c r="H68" s="2"/>
      <c r="I68" s="2"/>
      <c r="J68" s="61"/>
    </row>
    <row r="69" spans="2:13" s="15" customFormat="1" ht="16.5" customHeight="1">
      <c r="B69" s="2"/>
      <c r="C69" s="66"/>
      <c r="D69" s="32"/>
      <c r="E69" s="71"/>
      <c r="F69" s="71"/>
      <c r="G69" s="67"/>
      <c r="H69" s="67"/>
      <c r="I69" s="2"/>
      <c r="J69" s="68"/>
      <c r="K69" s="165" t="s">
        <v>49</v>
      </c>
      <c r="L69" s="166" t="s">
        <v>59</v>
      </c>
      <c r="M69" s="166" t="s">
        <v>60</v>
      </c>
    </row>
    <row r="70" spans="2:13" s="15" customFormat="1" ht="16.5" customHeight="1">
      <c r="B70" s="2"/>
      <c r="C70" s="66"/>
      <c r="D70" s="32"/>
      <c r="E70" s="71"/>
      <c r="F70" s="71"/>
      <c r="G70" s="67"/>
      <c r="H70" s="67"/>
      <c r="I70" s="2"/>
      <c r="J70" s="68"/>
    </row>
    <row r="71" spans="2:13" s="15" customFormat="1" ht="16.5" customHeight="1">
      <c r="B71" s="2"/>
      <c r="C71" s="66"/>
      <c r="D71" s="32"/>
      <c r="E71" s="71"/>
      <c r="F71" s="71"/>
      <c r="G71" s="67"/>
      <c r="H71" s="67"/>
      <c r="I71" s="2"/>
      <c r="J71" s="68"/>
    </row>
    <row r="72" spans="2:13" s="15" customFormat="1" ht="16.5" customHeight="1">
      <c r="B72" s="2"/>
      <c r="C72" s="66"/>
      <c r="D72" s="32"/>
      <c r="E72" s="71"/>
      <c r="F72" s="71"/>
      <c r="G72" s="67"/>
      <c r="H72" s="67"/>
      <c r="I72" s="2"/>
      <c r="J72" s="68"/>
    </row>
    <row r="73" spans="2:13" s="15" customFormat="1" ht="16.5" customHeight="1">
      <c r="B73" s="2"/>
      <c r="C73" s="66"/>
      <c r="D73" s="32"/>
      <c r="E73" s="71"/>
      <c r="F73" s="71"/>
      <c r="G73" s="67"/>
      <c r="H73" s="67"/>
      <c r="I73" s="2"/>
      <c r="J73" s="68"/>
    </row>
    <row r="74" spans="2:13" s="15" customFormat="1" ht="16.5" customHeight="1">
      <c r="B74" s="2"/>
      <c r="C74" s="66"/>
      <c r="D74" s="32"/>
      <c r="E74" s="71"/>
      <c r="F74" s="71"/>
      <c r="G74" s="67"/>
      <c r="H74" s="67"/>
      <c r="I74" s="2"/>
      <c r="J74" s="68"/>
    </row>
    <row r="75" spans="2:13" s="15" customFormat="1" ht="16.5" customHeight="1">
      <c r="B75" s="2"/>
      <c r="C75" s="66"/>
      <c r="D75" s="32"/>
      <c r="E75" s="71"/>
      <c r="F75" s="71"/>
      <c r="G75" s="67"/>
      <c r="H75" s="67"/>
      <c r="I75" s="2"/>
      <c r="J75" s="68"/>
    </row>
    <row r="76" spans="2:13" s="15" customFormat="1" ht="16.5" customHeight="1">
      <c r="B76" s="2"/>
      <c r="C76" s="66"/>
      <c r="D76" s="32"/>
      <c r="E76" s="71"/>
      <c r="F76" s="71"/>
      <c r="G76" s="67"/>
      <c r="H76" s="67"/>
      <c r="I76" s="2"/>
      <c r="J76" s="68"/>
    </row>
    <row r="77" spans="2:13" s="15" customFormat="1" ht="16.5" customHeight="1">
      <c r="B77" s="2"/>
      <c r="C77" s="66"/>
      <c r="D77" s="32"/>
      <c r="E77" s="71"/>
      <c r="F77" s="71"/>
      <c r="G77" s="67"/>
      <c r="H77" s="67"/>
      <c r="I77" s="2"/>
      <c r="J77" s="68"/>
    </row>
    <row r="78" spans="2:13" s="15" customFormat="1" ht="16.5" customHeight="1">
      <c r="B78" s="2"/>
      <c r="C78" s="66"/>
      <c r="D78" s="32"/>
      <c r="E78" s="71"/>
      <c r="F78" s="71"/>
      <c r="G78" s="67"/>
      <c r="H78" s="67"/>
      <c r="I78" s="2"/>
      <c r="J78" s="68"/>
    </row>
    <row r="79" spans="2:13" s="15" customFormat="1" ht="16.5" customHeight="1">
      <c r="B79" s="2"/>
      <c r="C79" s="66"/>
      <c r="D79" s="32"/>
      <c r="E79" s="71"/>
      <c r="F79" s="71"/>
      <c r="G79" s="67"/>
      <c r="H79" s="67"/>
      <c r="I79" s="2"/>
      <c r="J79" s="68"/>
    </row>
    <row r="80" spans="2:13" s="15" customFormat="1" ht="16.5" customHeight="1">
      <c r="B80" s="2"/>
      <c r="C80" s="66"/>
      <c r="D80" s="32"/>
      <c r="E80" s="71"/>
      <c r="F80" s="71"/>
      <c r="G80" s="67"/>
      <c r="H80" s="67"/>
      <c r="I80" s="2"/>
      <c r="J80" s="68"/>
    </row>
    <row r="81" spans="1:29" s="15" customFormat="1" ht="16.5" customHeight="1">
      <c r="B81" s="2"/>
      <c r="C81" s="66"/>
      <c r="D81" s="32"/>
      <c r="E81" s="71"/>
      <c r="F81" s="71"/>
      <c r="G81" s="67"/>
      <c r="H81" s="67"/>
      <c r="I81" s="2"/>
      <c r="J81" s="68"/>
    </row>
    <row r="82" spans="1:29" s="15" customFormat="1" ht="16.5" customHeight="1">
      <c r="B82" s="2"/>
      <c r="C82" s="66"/>
      <c r="D82" s="32"/>
      <c r="E82" s="71"/>
      <c r="F82" s="71"/>
      <c r="G82" s="67"/>
      <c r="H82" s="67"/>
      <c r="I82" s="2"/>
      <c r="J82" s="68"/>
    </row>
    <row r="83" spans="1:29" s="15" customFormat="1" ht="16.5" customHeight="1">
      <c r="B83" s="2"/>
      <c r="C83" s="66"/>
      <c r="D83" s="32"/>
      <c r="E83" s="71"/>
      <c r="F83" s="71"/>
      <c r="G83" s="67"/>
      <c r="H83" s="67"/>
      <c r="I83" s="2"/>
      <c r="J83" s="68"/>
    </row>
    <row r="84" spans="1:29" s="15" customFormat="1" ht="16.5" customHeight="1">
      <c r="B84" s="2"/>
      <c r="C84" s="66"/>
      <c r="D84" s="32"/>
      <c r="E84" s="71"/>
      <c r="F84" s="71"/>
      <c r="G84" s="67"/>
      <c r="H84" s="67"/>
      <c r="I84" s="2"/>
      <c r="J84" s="68"/>
    </row>
    <row r="85" spans="1:29" s="15" customFormat="1" ht="16.5" customHeight="1">
      <c r="B85" s="2"/>
      <c r="C85" s="66"/>
      <c r="D85" s="32"/>
      <c r="E85" s="71"/>
      <c r="F85" s="71"/>
      <c r="G85" s="67"/>
      <c r="H85" s="67"/>
      <c r="I85" s="2"/>
      <c r="J85" s="68"/>
    </row>
    <row r="86" spans="1:29" s="15" customFormat="1" ht="16.350000000000001" customHeight="1">
      <c r="B86" s="116"/>
      <c r="C86" s="117"/>
      <c r="D86" s="116"/>
      <c r="E86" s="118"/>
      <c r="F86" s="119"/>
      <c r="G86" s="120"/>
      <c r="H86" s="120"/>
      <c r="I86" s="121"/>
      <c r="J86" s="68"/>
    </row>
    <row r="87" spans="1:29" s="15" customFormat="1" ht="16.350000000000001" customHeight="1">
      <c r="B87" s="2"/>
      <c r="C87" s="66"/>
      <c r="D87" s="2"/>
      <c r="E87" s="69"/>
      <c r="F87" s="63"/>
      <c r="G87" s="67"/>
      <c r="H87" s="67"/>
      <c r="I87" s="70"/>
      <c r="J87" s="68"/>
    </row>
    <row r="88" spans="1:29" s="15" customFormat="1" ht="16.5" customHeight="1">
      <c r="B88" s="2"/>
      <c r="C88" s="185" t="s">
        <v>49</v>
      </c>
      <c r="G88" s="2"/>
      <c r="H88" s="2"/>
      <c r="I88" s="32"/>
      <c r="J88" s="65"/>
    </row>
    <row r="89" spans="1:29" s="15" customFormat="1" ht="16.5" customHeight="1">
      <c r="B89" s="2"/>
      <c r="C89" s="185"/>
      <c r="D89" s="188" t="s">
        <v>50</v>
      </c>
      <c r="E89" s="200" t="str">
        <f>IF(AND(H30="",H42=""),"",IF(H27="&lt;select&gt;","NA",IFERROR(F150,"NA")))</f>
        <v/>
      </c>
      <c r="F89" s="200"/>
      <c r="G89" s="67"/>
      <c r="H89" s="187" t="s">
        <v>51</v>
      </c>
      <c r="I89" s="32"/>
      <c r="J89" s="68"/>
    </row>
    <row r="90" spans="1:29" s="15" customFormat="1" ht="16.5" customHeight="1">
      <c r="B90" s="2"/>
      <c r="C90" s="185"/>
      <c r="D90" s="188"/>
      <c r="E90" s="200"/>
      <c r="F90" s="200"/>
      <c r="G90" s="67"/>
      <c r="H90" s="187"/>
      <c r="I90" s="32"/>
      <c r="J90" s="68"/>
    </row>
    <row r="91" spans="1:29" s="15" customFormat="1" ht="16.5" customHeight="1">
      <c r="B91" s="2"/>
      <c r="C91" s="185"/>
      <c r="D91" s="32"/>
      <c r="E91" s="69"/>
      <c r="F91" s="33"/>
      <c r="G91" s="67"/>
      <c r="H91" s="67"/>
      <c r="I91" s="70"/>
      <c r="J91" s="68"/>
    </row>
    <row r="92" spans="1:29" s="15" customFormat="1" ht="16.5" customHeight="1">
      <c r="B92" s="2"/>
      <c r="C92" s="109"/>
      <c r="D92" s="190" t="s">
        <v>52</v>
      </c>
      <c r="E92" s="191"/>
      <c r="F92" s="71" t="str">
        <f>IF(E89="","",IFERROR(F$148,0))</f>
        <v/>
      </c>
      <c r="G92" s="67"/>
      <c r="H92" s="72"/>
      <c r="I92" s="32"/>
      <c r="J92" s="68"/>
    </row>
    <row r="93" spans="1:29" s="15" customFormat="1" ht="16.350000000000001" customHeight="1">
      <c r="B93" s="2"/>
      <c r="C93" s="66"/>
      <c r="D93" s="2"/>
      <c r="E93" s="69"/>
      <c r="F93" s="63"/>
      <c r="G93" s="67"/>
      <c r="H93" s="67"/>
      <c r="I93" s="70"/>
      <c r="J93" s="68"/>
    </row>
    <row r="94" spans="1:29" ht="13.15">
      <c r="A94" s="73"/>
      <c r="B94" s="2"/>
      <c r="C94" s="2"/>
      <c r="D94" s="2"/>
      <c r="E94" s="77"/>
      <c r="F94" s="2"/>
      <c r="G94" s="2"/>
      <c r="H94" s="2"/>
      <c r="I94" s="2"/>
    </row>
    <row r="95" spans="1:29" ht="22.35" hidden="1" customHeight="1">
      <c r="A95" s="104"/>
      <c r="B95" s="105" t="s">
        <v>61</v>
      </c>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row>
    <row r="96" spans="1:29" ht="17.45" hidden="1">
      <c r="B96" s="76" t="s">
        <v>62</v>
      </c>
      <c r="C96" s="2"/>
      <c r="D96" s="2"/>
      <c r="E96" s="2"/>
      <c r="F96" s="2"/>
      <c r="G96" s="2"/>
      <c r="H96" s="2"/>
      <c r="I96" s="2"/>
    </row>
    <row r="97" spans="1:13" ht="13.9" hidden="1">
      <c r="B97" s="86" t="s">
        <v>63</v>
      </c>
      <c r="C97" s="2"/>
      <c r="D97" s="2"/>
      <c r="E97" s="2"/>
      <c r="F97" s="2"/>
      <c r="G97" s="2"/>
      <c r="H97" s="2"/>
      <c r="I97" s="2"/>
    </row>
    <row r="98" spans="1:13" ht="14.45" hidden="1">
      <c r="A98" s="75"/>
      <c r="B98" s="80" t="s">
        <v>64</v>
      </c>
      <c r="C98" s="81"/>
      <c r="D98" s="82"/>
      <c r="E98" s="82"/>
      <c r="F98" s="79" t="e">
        <f>_xlfn.XLOOKUP($H$17,tblClimatePcode[Postcode], tblClimatePcode[State])</f>
        <v>#N/A</v>
      </c>
      <c r="G98" s="78"/>
      <c r="H98" s="78"/>
      <c r="I98" s="78"/>
      <c r="J98" s="75"/>
      <c r="K98" s="75"/>
      <c r="L98" s="75"/>
      <c r="M98" s="75"/>
    </row>
    <row r="99" spans="1:13" ht="14.45" hidden="1">
      <c r="B99" s="80" t="s">
        <v>65</v>
      </c>
      <c r="C99" s="81"/>
      <c r="D99" s="82"/>
      <c r="E99" s="82"/>
      <c r="F99" s="79">
        <f>$H$30</f>
        <v>0</v>
      </c>
      <c r="G99" s="78"/>
      <c r="H99" s="78"/>
      <c r="I99" s="78"/>
      <c r="J99" s="75"/>
      <c r="K99" s="75"/>
      <c r="L99" s="75"/>
      <c r="M99" s="75"/>
    </row>
    <row r="100" spans="1:13" ht="14.45" hidden="1">
      <c r="B100" s="80" t="s">
        <v>66</v>
      </c>
      <c r="C100" s="81"/>
      <c r="D100" s="82"/>
      <c r="E100" s="82"/>
      <c r="F100" s="79">
        <f>$H$31/3.6</f>
        <v>0</v>
      </c>
      <c r="G100" s="78"/>
      <c r="H100" s="78"/>
      <c r="I100" s="78"/>
      <c r="J100" s="75"/>
      <c r="K100" s="75"/>
      <c r="L100" s="75"/>
      <c r="M100" s="75"/>
    </row>
    <row r="101" spans="1:13" ht="14.45" hidden="1">
      <c r="B101" s="80" t="s">
        <v>39</v>
      </c>
      <c r="C101" s="81"/>
      <c r="D101" s="82"/>
      <c r="E101" s="82"/>
      <c r="F101" s="79">
        <f>$H$32</f>
        <v>0</v>
      </c>
      <c r="G101" s="78"/>
      <c r="H101" s="78"/>
      <c r="I101" s="78"/>
      <c r="J101" s="75"/>
      <c r="K101" s="75"/>
      <c r="L101" s="75"/>
      <c r="M101" s="75"/>
    </row>
    <row r="102" spans="1:13" ht="14.45" hidden="1">
      <c r="B102" s="80" t="s">
        <v>67</v>
      </c>
      <c r="C102" s="81"/>
      <c r="D102" s="82"/>
      <c r="E102" s="82"/>
      <c r="F102" s="176">
        <f>$H$33</f>
        <v>0</v>
      </c>
      <c r="G102" s="78"/>
      <c r="H102" s="78"/>
      <c r="I102" s="78"/>
      <c r="J102" s="75"/>
      <c r="K102" s="75"/>
      <c r="L102" s="75"/>
      <c r="M102" s="75"/>
    </row>
    <row r="103" spans="1:13" ht="14.45" hidden="1">
      <c r="A103" s="75"/>
      <c r="B103" s="80" t="s">
        <v>68</v>
      </c>
      <c r="C103" s="81"/>
      <c r="D103" s="82"/>
      <c r="E103" s="82"/>
      <c r="F103" s="79">
        <f>$H$34*38.6/3.6</f>
        <v>0</v>
      </c>
      <c r="G103" s="78"/>
      <c r="H103" s="78"/>
      <c r="I103" s="78"/>
      <c r="J103" s="75"/>
      <c r="K103" s="75"/>
      <c r="L103" s="75"/>
      <c r="M103" s="75"/>
    </row>
    <row r="104" spans="1:13" ht="14.45" hidden="1">
      <c r="A104" s="75"/>
      <c r="B104" s="80" t="s">
        <v>69</v>
      </c>
      <c r="C104" s="81"/>
      <c r="D104" s="82"/>
      <c r="E104" s="82"/>
      <c r="F104" s="79" t="e">
        <f>_xlfn.XLOOKUP($H$17,tblClimatePcode[Postcode],tblClimatePcode[Climate_zone])</f>
        <v>#N/A</v>
      </c>
      <c r="G104" s="78"/>
      <c r="H104" s="78"/>
      <c r="I104" s="78"/>
      <c r="J104" s="75"/>
      <c r="K104" s="75"/>
      <c r="L104" s="75"/>
      <c r="M104" s="75"/>
    </row>
    <row r="105" spans="1:13" ht="14.45" hidden="1">
      <c r="A105" s="75"/>
      <c r="B105" s="80" t="s">
        <v>70</v>
      </c>
      <c r="C105" s="81"/>
      <c r="D105" s="82"/>
      <c r="E105" s="82"/>
      <c r="F105" s="79" t="e">
        <f>_xlfn.XLOOKUP($F$104,tblClimateZone[Climate_id],tblClimateZone[Hdd])</f>
        <v>#N/A</v>
      </c>
      <c r="G105" s="78"/>
      <c r="H105" s="78"/>
      <c r="I105" s="78"/>
      <c r="J105" s="75"/>
      <c r="K105" s="75"/>
      <c r="L105" s="75"/>
      <c r="M105" s="75"/>
    </row>
    <row r="106" spans="1:13" ht="14.45" hidden="1">
      <c r="A106" s="75"/>
      <c r="B106" s="80" t="s">
        <v>71</v>
      </c>
      <c r="C106" s="81"/>
      <c r="D106" s="82"/>
      <c r="E106" s="82"/>
      <c r="F106" s="79" t="e">
        <f>_xlfn.XLOOKUP($F$104,tblClimateZone[Climate_id],tblClimateZone[Cdd])</f>
        <v>#N/A</v>
      </c>
      <c r="G106" s="78"/>
      <c r="H106" s="78"/>
      <c r="I106" s="78"/>
      <c r="J106" s="75"/>
      <c r="K106" s="75"/>
      <c r="L106" s="75"/>
      <c r="M106" s="75"/>
    </row>
    <row r="107" spans="1:13" ht="14.45" hidden="1">
      <c r="A107" s="75"/>
      <c r="B107" s="80" t="s">
        <v>72</v>
      </c>
      <c r="C107" s="81"/>
      <c r="D107" s="82"/>
      <c r="E107" s="82"/>
      <c r="F107" s="79" t="e">
        <f>_xlfn.XLOOKUP($F$104,tblClimateZone[Climate_id],tblClimateZone[IRR])</f>
        <v>#N/A</v>
      </c>
      <c r="G107" s="78"/>
      <c r="H107" s="78"/>
      <c r="I107" s="78"/>
      <c r="J107" s="75"/>
      <c r="K107" s="75"/>
      <c r="L107" s="75"/>
      <c r="M107" s="75"/>
    </row>
    <row r="108" spans="1:13" ht="14.45" hidden="1">
      <c r="A108" s="75"/>
      <c r="B108" s="80" t="s">
        <v>73</v>
      </c>
      <c r="C108" s="81"/>
      <c r="D108" s="82"/>
      <c r="E108" s="82"/>
      <c r="F108" s="79">
        <f>$H$19</f>
        <v>0</v>
      </c>
      <c r="G108" s="78"/>
      <c r="H108" s="78"/>
      <c r="I108" s="78"/>
      <c r="J108" s="75"/>
      <c r="K108" s="75"/>
      <c r="L108" s="75"/>
      <c r="M108" s="75"/>
    </row>
    <row r="109" spans="1:13" ht="14.45" hidden="1">
      <c r="A109" s="75"/>
      <c r="B109" s="80" t="s">
        <v>74</v>
      </c>
      <c r="C109" s="81"/>
      <c r="D109" s="82"/>
      <c r="E109" s="82"/>
      <c r="F109" s="79">
        <f>$H$23+$H$24+$H$25+$H$26</f>
        <v>0</v>
      </c>
      <c r="G109" s="78"/>
      <c r="H109" s="78"/>
      <c r="I109" s="78"/>
      <c r="J109" s="75"/>
      <c r="K109" s="75"/>
      <c r="L109" s="75"/>
      <c r="M109" s="75"/>
    </row>
    <row r="110" spans="1:13" ht="14.45" hidden="1">
      <c r="A110" s="75"/>
      <c r="B110" s="80" t="s">
        <v>75</v>
      </c>
      <c r="C110" s="81"/>
      <c r="D110" s="82"/>
      <c r="E110" s="82"/>
      <c r="F110" s="79">
        <f>F109+$H$22</f>
        <v>0</v>
      </c>
      <c r="G110" s="78"/>
      <c r="H110" s="78"/>
      <c r="I110" s="78"/>
      <c r="J110" s="75"/>
      <c r="K110" s="75"/>
      <c r="L110" s="75"/>
      <c r="M110" s="75"/>
    </row>
    <row r="111" spans="1:13" ht="14.45" hidden="1">
      <c r="A111" s="75"/>
      <c r="B111" s="80" t="s">
        <v>76</v>
      </c>
      <c r="C111" s="81"/>
      <c r="D111" s="82"/>
      <c r="E111" s="82"/>
      <c r="F111" s="79" t="e">
        <f>F109/$H$21</f>
        <v>#DIV/0!</v>
      </c>
      <c r="G111" s="78"/>
      <c r="H111" s="78"/>
      <c r="I111" s="78"/>
      <c r="J111" s="75"/>
      <c r="K111" s="75"/>
      <c r="L111" s="75"/>
      <c r="M111" s="75"/>
    </row>
    <row r="112" spans="1:13" ht="14.45" hidden="1">
      <c r="A112" s="75"/>
      <c r="B112" s="80" t="s">
        <v>77</v>
      </c>
      <c r="C112" s="81"/>
      <c r="D112" s="82"/>
      <c r="E112" s="82"/>
      <c r="F112" s="139" t="e">
        <f>$H$23/F109</f>
        <v>#DIV/0!</v>
      </c>
      <c r="G112" s="78"/>
      <c r="H112" s="78"/>
      <c r="I112" s="78"/>
      <c r="J112" s="75"/>
      <c r="K112" s="75"/>
      <c r="L112" s="75"/>
      <c r="M112" s="75"/>
    </row>
    <row r="113" spans="1:25" ht="14.45" hidden="1">
      <c r="A113" s="75"/>
      <c r="B113" s="80" t="s">
        <v>78</v>
      </c>
      <c r="C113" s="81"/>
      <c r="D113" s="82"/>
      <c r="E113" s="82"/>
      <c r="F113" s="139" t="e">
        <f>$H$24/F109</f>
        <v>#DIV/0!</v>
      </c>
      <c r="G113" s="78"/>
      <c r="H113" s="78"/>
      <c r="I113" s="78"/>
      <c r="J113" s="75"/>
      <c r="K113" s="75"/>
      <c r="L113" s="75"/>
      <c r="M113" s="75"/>
    </row>
    <row r="114" spans="1:25" ht="14.45" hidden="1">
      <c r="A114" s="75"/>
      <c r="B114" s="80" t="s">
        <v>79</v>
      </c>
      <c r="C114" s="81"/>
      <c r="D114" s="82"/>
      <c r="E114" s="82"/>
      <c r="F114" s="139" t="e">
        <f>$H$25/F109</f>
        <v>#DIV/0!</v>
      </c>
      <c r="G114" s="78"/>
      <c r="H114" s="78"/>
      <c r="I114" s="78"/>
      <c r="J114" s="75"/>
      <c r="K114" s="75"/>
      <c r="L114" s="75"/>
      <c r="M114" s="75"/>
    </row>
    <row r="115" spans="1:25" ht="14.45" hidden="1">
      <c r="A115" s="75"/>
      <c r="B115" s="80" t="s">
        <v>80</v>
      </c>
      <c r="C115" s="81"/>
      <c r="D115" s="82"/>
      <c r="E115" s="82"/>
      <c r="F115" s="139" t="e">
        <f>$H$26/F109</f>
        <v>#DIV/0!</v>
      </c>
      <c r="G115" s="78"/>
      <c r="H115" s="78"/>
      <c r="I115" s="78"/>
      <c r="J115" s="75"/>
      <c r="K115" s="75"/>
      <c r="L115" s="75"/>
      <c r="M115" s="75"/>
    </row>
    <row r="116" spans="1:25" ht="14.45" hidden="1">
      <c r="A116" s="75"/>
      <c r="B116" s="80" t="s">
        <v>81</v>
      </c>
      <c r="C116" s="81"/>
      <c r="D116" s="82"/>
      <c r="E116" s="82"/>
      <c r="F116" s="79" t="e">
        <f>IF(F112=100%,"ELC Only",IF(F115=100%,"Special Education/Needs Only",IF(AND(F113&gt;0,F114=0),"Primary",IF(AND(F114&gt;0,F113=0),"Secondary","Mixed"))))</f>
        <v>#DIV/0!</v>
      </c>
      <c r="G116" s="78"/>
      <c r="H116" s="78"/>
      <c r="I116" s="78"/>
      <c r="J116" s="75"/>
      <c r="K116" s="75"/>
      <c r="L116" s="75"/>
      <c r="M116" s="75"/>
    </row>
    <row r="117" spans="1:25" ht="14.45" hidden="1">
      <c r="A117" s="75"/>
      <c r="B117" s="87"/>
      <c r="C117" s="88"/>
      <c r="D117" s="89"/>
      <c r="E117" s="89"/>
      <c r="F117" s="79"/>
      <c r="G117" s="78"/>
      <c r="H117" s="78"/>
      <c r="I117" s="78"/>
      <c r="J117" s="75"/>
      <c r="K117" s="75"/>
      <c r="L117" s="75"/>
      <c r="M117" s="75"/>
    </row>
    <row r="118" spans="1:25" ht="14.45" hidden="1">
      <c r="A118" s="75"/>
      <c r="B118" s="86" t="s">
        <v>82</v>
      </c>
      <c r="C118" s="88"/>
      <c r="D118" s="89"/>
      <c r="E118" s="89"/>
      <c r="F118" s="79"/>
      <c r="G118" s="78"/>
      <c r="H118" s="78"/>
      <c r="I118" s="86" t="s">
        <v>83</v>
      </c>
      <c r="J118" s="88"/>
      <c r="K118" s="89"/>
      <c r="L118" s="89"/>
      <c r="M118" s="162" t="s">
        <v>55</v>
      </c>
      <c r="N118" s="163" t="s">
        <v>56</v>
      </c>
      <c r="O118" s="86" t="s">
        <v>84</v>
      </c>
      <c r="P118" s="88"/>
      <c r="Q118" s="89"/>
      <c r="R118" s="89"/>
      <c r="S118" s="162" t="s">
        <v>55</v>
      </c>
      <c r="T118" s="163" t="s">
        <v>56</v>
      </c>
      <c r="Y118" s="79"/>
    </row>
    <row r="119" spans="1:25" ht="14.45" hidden="1">
      <c r="A119" s="75"/>
      <c r="B119" s="101" t="s">
        <v>85</v>
      </c>
      <c r="C119" s="102"/>
      <c r="D119" s="103"/>
      <c r="E119" s="103"/>
      <c r="F119" s="79" t="e">
        <f>VLOOKUP($F$98,SGEx!$A$7:$H$14,2, FALSE)</f>
        <v>#N/A</v>
      </c>
      <c r="G119" s="78"/>
      <c r="H119" s="78"/>
      <c r="I119" s="101" t="s">
        <v>86</v>
      </c>
      <c r="J119" s="102"/>
      <c r="K119" s="103"/>
      <c r="L119" s="103"/>
      <c r="M119" s="79" t="e">
        <f>VLOOKUP($F$98,SGEx!$A$43:$H$50,2, FALSE)</f>
        <v>#N/A</v>
      </c>
      <c r="N119" s="79" t="e">
        <f>VLOOKUP($F$98,SGEx!$J$43:$Q$50,2, FALSE)</f>
        <v>#N/A</v>
      </c>
      <c r="O119" s="101" t="s">
        <v>85</v>
      </c>
      <c r="P119" s="102"/>
      <c r="Q119" s="103"/>
      <c r="R119" s="103"/>
      <c r="S119" s="79" t="e">
        <f>VLOOKUP($F$98,SGEx!$A$55:$H$62,2, FALSE)</f>
        <v>#N/A</v>
      </c>
      <c r="T119" s="79" t="e">
        <f>VLOOKUP($F$98,SGEx!$J$55:$Q$62,2, FALSE)</f>
        <v>#N/A</v>
      </c>
      <c r="Y119" s="79"/>
    </row>
    <row r="120" spans="1:25" ht="14.45" hidden="1">
      <c r="A120" s="75"/>
      <c r="B120" s="101" t="s">
        <v>87</v>
      </c>
      <c r="C120" s="102"/>
      <c r="D120" s="103"/>
      <c r="E120" s="103"/>
      <c r="F120" s="79" t="e">
        <f>VLOOKUP($F$98,SGEx!$A$7:$H$14,3, FALSE)</f>
        <v>#N/A</v>
      </c>
      <c r="G120" s="78"/>
      <c r="H120" s="78"/>
      <c r="I120" s="101" t="s">
        <v>88</v>
      </c>
      <c r="J120" s="102"/>
      <c r="K120" s="103"/>
      <c r="L120" s="103"/>
      <c r="M120" s="79" t="e">
        <f>VLOOKUP($F$98,SGEx!$A$43:$H$50,3, FALSE)</f>
        <v>#N/A</v>
      </c>
      <c r="N120" s="79" t="e">
        <f>VLOOKUP($F$98,SGEx!$J$43:$Q$50,3, FALSE)</f>
        <v>#N/A</v>
      </c>
      <c r="O120" s="101" t="s">
        <v>87</v>
      </c>
      <c r="P120" s="102"/>
      <c r="Q120" s="103"/>
      <c r="R120" s="103"/>
      <c r="S120" s="79" t="e">
        <f>VLOOKUP($F$98,SGEx!$A$55:$H$62,3, FALSE)</f>
        <v>#N/A</v>
      </c>
      <c r="T120" s="79" t="e">
        <f>VLOOKUP($F$98,SGEx!$J$55:$Q$62,3, FALSE)</f>
        <v>#N/A</v>
      </c>
      <c r="Y120" s="79"/>
    </row>
    <row r="121" spans="1:25" ht="14.45" hidden="1">
      <c r="A121" s="75"/>
      <c r="B121" s="101" t="s">
        <v>89</v>
      </c>
      <c r="C121" s="102"/>
      <c r="D121" s="103"/>
      <c r="E121" s="103"/>
      <c r="F121" s="79" t="e">
        <f>VLOOKUP($F$98,SGEx!$A$7:$H$14,4, FALSE)</f>
        <v>#N/A</v>
      </c>
      <c r="G121" s="78"/>
      <c r="H121" s="78"/>
      <c r="I121" s="101" t="s">
        <v>90</v>
      </c>
      <c r="J121" s="102"/>
      <c r="K121" s="103"/>
      <c r="L121" s="103"/>
      <c r="M121" s="79" t="e">
        <f>VLOOKUP($F$98,SGEx!$A$43:$H$50,4, FALSE)</f>
        <v>#N/A</v>
      </c>
      <c r="N121" s="79" t="e">
        <f>VLOOKUP($F$98,SGEx!$J$43:$Q$50,4, FALSE)</f>
        <v>#N/A</v>
      </c>
      <c r="O121" s="101" t="s">
        <v>89</v>
      </c>
      <c r="P121" s="102"/>
      <c r="Q121" s="103"/>
      <c r="R121" s="103"/>
      <c r="S121" s="79" t="e">
        <f>VLOOKUP($F$98,SGEx!$A$55:$H$62,4, FALSE)</f>
        <v>#N/A</v>
      </c>
      <c r="T121" s="79" t="e">
        <f>VLOOKUP($F$98,SGEx!$J$55:$Q$62,4, FALSE)</f>
        <v>#N/A</v>
      </c>
      <c r="Y121" s="79"/>
    </row>
    <row r="122" spans="1:25" ht="14.45" hidden="1">
      <c r="A122" s="75"/>
      <c r="B122" s="101" t="s">
        <v>91</v>
      </c>
      <c r="C122" s="102"/>
      <c r="D122" s="103"/>
      <c r="E122" s="103"/>
      <c r="F122" s="79" t="e">
        <f>VLOOKUP($F$98,SGEx!$A$7:$H$14,6, FALSE)</f>
        <v>#N/A</v>
      </c>
      <c r="G122" s="78"/>
      <c r="H122" s="78"/>
      <c r="I122" s="101" t="s">
        <v>91</v>
      </c>
      <c r="J122" s="102"/>
      <c r="K122" s="103"/>
      <c r="L122" s="103"/>
      <c r="M122" s="79" t="e">
        <f>VLOOKUP($F$98,SGEx!$A$7:$H$14,6, FALSE)</f>
        <v>#N/A</v>
      </c>
      <c r="N122" s="79" t="e">
        <f>VLOOKUP($F$98,SGEx!$A$7:$H$14,6, FALSE)</f>
        <v>#N/A</v>
      </c>
      <c r="O122" s="101" t="s">
        <v>91</v>
      </c>
      <c r="P122" s="102"/>
      <c r="Q122" s="103"/>
      <c r="R122" s="103"/>
      <c r="S122" s="79" t="e">
        <f>VLOOKUP($F$98,SGEx!$A$7:$H$14,6, FALSE)</f>
        <v>#N/A</v>
      </c>
      <c r="T122" s="79" t="e">
        <f>VLOOKUP($F$98,SGEx!$A$7:$H$14,6, FALSE)</f>
        <v>#N/A</v>
      </c>
      <c r="Y122" s="79"/>
    </row>
    <row r="123" spans="1:25" ht="14.45" hidden="1">
      <c r="A123" s="75"/>
      <c r="B123" s="101" t="s">
        <v>92</v>
      </c>
      <c r="C123" s="102"/>
      <c r="D123" s="103"/>
      <c r="E123" s="103"/>
      <c r="F123" s="79" t="e">
        <f>VLOOKUP($F$98,SGEx!$A$7:$H$14,5, FALSE)</f>
        <v>#N/A</v>
      </c>
      <c r="G123" s="78"/>
      <c r="H123" s="78"/>
      <c r="I123" s="101" t="s">
        <v>93</v>
      </c>
      <c r="J123" s="102"/>
      <c r="K123" s="103"/>
      <c r="L123" s="103"/>
      <c r="M123" s="79" t="e">
        <f>VLOOKUP($F$98,SGEx!$A$43:$H$50,5, FALSE)</f>
        <v>#N/A</v>
      </c>
      <c r="N123" s="79" t="e">
        <f>VLOOKUP($F$98,SGEx!$J$43:$Q$50,5, FALSE)</f>
        <v>#N/A</v>
      </c>
      <c r="O123" s="101" t="s">
        <v>92</v>
      </c>
      <c r="P123" s="102"/>
      <c r="Q123" s="103"/>
      <c r="R123" s="103"/>
      <c r="S123" s="79" t="e">
        <f>VLOOKUP($F$98,SGEx!$A$55:$H$62,5, FALSE)</f>
        <v>#N/A</v>
      </c>
      <c r="T123" s="79" t="e">
        <f>VLOOKUP($F$98,SGEx!$J$55:$Q$62,5, FALSE)</f>
        <v>#N/A</v>
      </c>
      <c r="Y123" s="79"/>
    </row>
    <row r="124" spans="1:25" ht="14.45" hidden="1">
      <c r="A124" s="75"/>
      <c r="B124" s="101" t="s">
        <v>94</v>
      </c>
      <c r="C124" s="102"/>
      <c r="D124" s="103"/>
      <c r="E124" s="103"/>
      <c r="F124" s="79" t="e">
        <f>VLOOKUP($F$98,SGEx!$A$7:$H$14,6, FALSE)</f>
        <v>#N/A</v>
      </c>
      <c r="G124" s="78"/>
      <c r="H124" s="78"/>
      <c r="I124" s="101" t="s">
        <v>94</v>
      </c>
      <c r="J124" s="102"/>
      <c r="K124" s="103"/>
      <c r="L124" s="103"/>
      <c r="M124" s="79" t="e">
        <f>VLOOKUP($F$98,SGEx!$A$43:$H$50,6, FALSE)</f>
        <v>#N/A</v>
      </c>
      <c r="N124" s="79" t="e">
        <f>VLOOKUP($F$98,SGEx!$J$43:$Q$50,6, FALSE)</f>
        <v>#N/A</v>
      </c>
      <c r="O124" s="101" t="s">
        <v>94</v>
      </c>
      <c r="P124" s="102"/>
      <c r="Q124" s="103"/>
      <c r="R124" s="103"/>
      <c r="S124" s="79" t="e">
        <f>VLOOKUP($F$98,SGEx!$A$55:$H$62,6, FALSE)</f>
        <v>#N/A</v>
      </c>
      <c r="T124" s="79" t="e">
        <f>VLOOKUP($F$98,SGEx!$J$55:$Q$62,6, FALSE)</f>
        <v>#N/A</v>
      </c>
      <c r="Y124" s="79"/>
    </row>
    <row r="125" spans="1:25" ht="14.45" hidden="1">
      <c r="A125" s="75"/>
      <c r="B125" s="101" t="s">
        <v>95</v>
      </c>
      <c r="C125" s="102"/>
      <c r="D125" s="103"/>
      <c r="E125" s="103"/>
      <c r="F125" s="79" t="e">
        <f>VLOOKUP($F$98,SGEx!$A$7:$H$14,7, FALSE)</f>
        <v>#N/A</v>
      </c>
      <c r="G125" s="78"/>
      <c r="H125" s="78"/>
      <c r="I125" s="101" t="s">
        <v>95</v>
      </c>
      <c r="J125" s="102"/>
      <c r="K125" s="103"/>
      <c r="L125" s="103"/>
      <c r="M125" s="79" t="e">
        <f>VLOOKUP($F$98,SGEx!$A$43:$H$50,7, FALSE)</f>
        <v>#N/A</v>
      </c>
      <c r="N125" s="79" t="e">
        <f>VLOOKUP($F$98,SGEx!$J$43:$Q$50,7, FALSE)</f>
        <v>#N/A</v>
      </c>
      <c r="O125" s="101" t="s">
        <v>95</v>
      </c>
      <c r="P125" s="102"/>
      <c r="Q125" s="103"/>
      <c r="R125" s="103"/>
      <c r="S125" s="79" t="e">
        <f>VLOOKUP($F$98,SGEx!$A$55:$H$62,7, FALSE)</f>
        <v>#N/A</v>
      </c>
      <c r="T125" s="79" t="e">
        <f>VLOOKUP($F$98,SGEx!$J$55:$Q$62,7, FALSE)</f>
        <v>#N/A</v>
      </c>
      <c r="Y125" s="79"/>
    </row>
    <row r="126" spans="1:25" ht="14.45" hidden="1">
      <c r="A126" s="75"/>
      <c r="B126" s="83" t="s">
        <v>96</v>
      </c>
      <c r="C126" s="84"/>
      <c r="D126" s="85"/>
      <c r="E126" s="85"/>
      <c r="F126" s="79" t="e">
        <f>(37.905*$F$112+43.433*$F$113+73.552*$F$114+197.75*$F$115)*$F$111+24.85</f>
        <v>#DIV/0!</v>
      </c>
      <c r="G126" s="78"/>
      <c r="H126" s="78"/>
      <c r="I126" s="83" t="s">
        <v>96</v>
      </c>
      <c r="J126" s="84"/>
      <c r="K126" s="85"/>
      <c r="L126" s="85"/>
      <c r="M126" s="79" t="e">
        <f t="shared" ref="M126:N126" si="0">(37.905*$F$112+43.433*$F$113+73.552*$F$114+197.75*$F$115)*$F$111+24.85</f>
        <v>#DIV/0!</v>
      </c>
      <c r="N126" s="79" t="e">
        <f t="shared" si="0"/>
        <v>#DIV/0!</v>
      </c>
      <c r="O126" s="83" t="s">
        <v>96</v>
      </c>
      <c r="P126" s="84"/>
      <c r="Q126" s="85"/>
      <c r="R126" s="85"/>
      <c r="S126" s="79" t="e">
        <f>(37.905*$F$112+43.433*$F$113+73.552*$F$114+197.75*$F$115)*$F$111+24.85</f>
        <v>#DIV/0!</v>
      </c>
      <c r="T126" s="79" t="e">
        <f>(37.905*$F$112+43.433*$F$113+73.552*$F$114+197.75*$F$115)*$F$111+24.85</f>
        <v>#DIV/0!</v>
      </c>
      <c r="Y126" s="79"/>
    </row>
    <row r="127" spans="1:25" ht="14.45" hidden="1">
      <c r="A127" s="75"/>
      <c r="B127" s="83" t="s">
        <v>97</v>
      </c>
      <c r="C127" s="84"/>
      <c r="D127" s="85"/>
      <c r="E127" s="85"/>
      <c r="F127" s="79" t="e">
        <f>IF($F$106&lt;1200,5.4068*(10^-4)*$F$106+1.8075*(10^-4)*$F$105+0.52462, 2.8799*(10^-4)*$F$106+1.8075*(10^-4)*$F$105+0.8272)</f>
        <v>#N/A</v>
      </c>
      <c r="G127" s="75"/>
      <c r="H127" s="75"/>
      <c r="I127" s="83" t="s">
        <v>97</v>
      </c>
      <c r="J127" s="84"/>
      <c r="K127" s="85"/>
      <c r="L127" s="85"/>
      <c r="M127" s="79" t="e">
        <f>IF($F$106&lt;1200,5.4068*(10^-4)*$F$106+1.8075*(10^-4)*$F$105+0.52462, 2.8799*(10^-4)*$F$106+1.8075*(10^-4)*$F$105+0.8272)</f>
        <v>#N/A</v>
      </c>
      <c r="N127" s="79" t="e">
        <f>IF($F$106&lt;1200,5.4068*(10^-4)*$F$106+1.8075*(10^-4)*$F$105+0.52462, 2.8799*(10^-4)*$F$106+1.8075*(10^-4)*$F$105+0.8272)</f>
        <v>#N/A</v>
      </c>
      <c r="O127" s="83" t="s">
        <v>97</v>
      </c>
      <c r="P127" s="84"/>
      <c r="Q127" s="85"/>
      <c r="R127" s="85"/>
      <c r="S127" s="79" t="e">
        <f>IF($F$106&lt;1200,5.4068*(10^-4)*$F$106+1.8075*(10^-4)*$F$105+0.52462, 2.8799*(10^-4)*$F$106+1.8075*(10^-4)*$F$105+0.8272)</f>
        <v>#N/A</v>
      </c>
      <c r="T127" s="79" t="e">
        <f>IF($F$106&lt;1200,5.4068*(10^-4)*$F$106+1.8075*(10^-4)*$F$105+0.52462, 2.8799*(10^-4)*$F$106+1.8075*(10^-4)*$F$105+0.8272)</f>
        <v>#N/A</v>
      </c>
      <c r="Y127" s="79"/>
    </row>
    <row r="128" spans="1:25" ht="14.45" hidden="1">
      <c r="A128" s="75"/>
      <c r="B128" s="83" t="s">
        <v>98</v>
      </c>
      <c r="C128" s="84"/>
      <c r="D128" s="85"/>
      <c r="E128" s="85"/>
      <c r="F128" s="79">
        <f>IF($F$108="Very Remote",1.232,IF($F$108="Remote",1.06, IF($F$108="Inner Regional",0.957,IF($F$108="Outer Regional",1.063,1))))</f>
        <v>1</v>
      </c>
      <c r="G128" s="75"/>
      <c r="H128" s="75"/>
      <c r="I128" s="83" t="s">
        <v>98</v>
      </c>
      <c r="J128" s="84"/>
      <c r="K128" s="85"/>
      <c r="L128" s="85"/>
      <c r="M128" s="79">
        <f t="shared" ref="M128:N128" si="1">IF($F$108="Very Remote",1.232,IF($F$108="Remote",1.06, IF($F$108="Inner Regional",0.957,IF($F$108="Outer Regional",1.063,1))))</f>
        <v>1</v>
      </c>
      <c r="N128" s="79">
        <f t="shared" si="1"/>
        <v>1</v>
      </c>
      <c r="O128" s="83" t="s">
        <v>98</v>
      </c>
      <c r="P128" s="84"/>
      <c r="Q128" s="85"/>
      <c r="R128" s="85"/>
      <c r="S128" s="79">
        <f>IF($F$108="Very Remote",1.232,IF($F$108="Remote",1.06, IF($F$108="Inner Regional",0.957,IF($F$108="Outer Regional",1.063,1))))</f>
        <v>1</v>
      </c>
      <c r="T128" s="79">
        <f>IF($F$108="Very Remote",1.232,IF($F$108="Remote",1.06, IF($F$108="Inner Regional",0.957,IF($F$108="Outer Regional",1.063,1))))</f>
        <v>1</v>
      </c>
      <c r="Y128" s="79"/>
    </row>
    <row r="129" spans="1:25" ht="14.45" hidden="1">
      <c r="A129" s="75"/>
      <c r="B129" s="83" t="s">
        <v>99</v>
      </c>
      <c r="C129" s="84"/>
      <c r="D129" s="85"/>
      <c r="E129" s="85"/>
      <c r="F129" s="79">
        <f>IF($H$27="Yes",6,0)</f>
        <v>0</v>
      </c>
      <c r="G129" s="75"/>
      <c r="H129" s="75"/>
      <c r="I129" s="83" t="s">
        <v>99</v>
      </c>
      <c r="J129" s="84"/>
      <c r="K129" s="85"/>
      <c r="L129" s="85"/>
      <c r="M129" s="79">
        <f t="shared" ref="M129:N129" si="2">IF($H$27="Yes",6,0)</f>
        <v>0</v>
      </c>
      <c r="N129" s="79">
        <f t="shared" si="2"/>
        <v>0</v>
      </c>
      <c r="O129" s="83" t="s">
        <v>99</v>
      </c>
      <c r="P129" s="84"/>
      <c r="Q129" s="85"/>
      <c r="R129" s="85"/>
      <c r="S129" s="79">
        <f>IF($H$27="Yes",6,0)</f>
        <v>0</v>
      </c>
      <c r="T129" s="79">
        <f>IF($H$27="Yes",6,0)</f>
        <v>0</v>
      </c>
      <c r="Y129" s="79"/>
    </row>
    <row r="130" spans="1:25" ht="14.45" hidden="1">
      <c r="A130" s="75"/>
      <c r="B130" s="83" t="s">
        <v>100</v>
      </c>
      <c r="C130" s="84"/>
      <c r="D130" s="85"/>
      <c r="E130" s="85"/>
      <c r="F130" s="79" t="b">
        <f>IF($H$18="Government School",0.909, IF($H$18="Independent School", (0.909*1.584), IF($H$18="Catholic Systemic School", 0.909)))</f>
        <v>0</v>
      </c>
      <c r="G130" s="75"/>
      <c r="H130" s="75"/>
      <c r="I130" s="83" t="s">
        <v>100</v>
      </c>
      <c r="J130" s="84"/>
      <c r="K130" s="85"/>
      <c r="L130" s="85"/>
      <c r="M130" s="79" t="b">
        <f>IF($H$18="Government School",0.909, IF($H$18="Independent School", (0.909*1.584), IF($H$18="Catholic Systemic School", 0.909)))</f>
        <v>0</v>
      </c>
      <c r="N130" s="79" t="b">
        <f>IF($H$18="Government School",0.909, IF($H$18="Independent School", (0.909*1.584), IF($H$18="Catholic Systemic School", 0.909)))</f>
        <v>0</v>
      </c>
      <c r="O130" s="83" t="s">
        <v>100</v>
      </c>
      <c r="P130" s="84"/>
      <c r="Q130" s="85"/>
      <c r="R130" s="85"/>
      <c r="S130" s="79" t="b">
        <f>IF($H$18="Government School",0.909, IF($H$18="Independent School", (0.909*1.584), IF($H$18="Catholic Systemic School", 0.909)))</f>
        <v>0</v>
      </c>
      <c r="T130" s="79" t="b">
        <f>IF($H$18="Government School",0.909, IF($H$18="Independent School", (0.909*1.584), IF($H$18="Catholic Systemic School", 0.909)))</f>
        <v>0</v>
      </c>
      <c r="Y130" s="79"/>
    </row>
    <row r="131" spans="1:25" ht="14.45" hidden="1">
      <c r="A131" s="75"/>
      <c r="B131" s="83" t="s">
        <v>101</v>
      </c>
      <c r="C131" s="84"/>
      <c r="D131" s="85"/>
      <c r="E131" s="85"/>
      <c r="F131" s="79" t="e">
        <f>_xlfn.XLOOKUP($F$98, 'Correction Factors'!B5:B12, 'Correction Factors'!C5:C12)</f>
        <v>#N/A</v>
      </c>
      <c r="G131" s="75"/>
      <c r="H131" s="75"/>
      <c r="I131" s="83" t="s">
        <v>101</v>
      </c>
      <c r="J131" s="84"/>
      <c r="K131" s="85"/>
      <c r="L131" s="85"/>
      <c r="M131" s="79" t="e">
        <f>_xlfn.XLOOKUP(F98, 'Correction Factors'!B5:B12, 'Correction Factors'!C5:C12)</f>
        <v>#N/A</v>
      </c>
      <c r="N131" s="74" t="e">
        <f>_xlfn.XLOOKUP(F98, 'Correction Factors'!B5:B12, 'Correction Factors'!C5:C12)</f>
        <v>#N/A</v>
      </c>
      <c r="O131" s="83" t="s">
        <v>101</v>
      </c>
      <c r="P131" s="84"/>
      <c r="Q131" s="85"/>
      <c r="R131" s="85"/>
      <c r="S131" s="79" t="e">
        <f>_xlfn.XLOOKUP(F98, 'Correction Factors'!B5:B12, 'Correction Factors'!C5:C12)</f>
        <v>#N/A</v>
      </c>
      <c r="T131" s="79" t="e">
        <f>_xlfn.XLOOKUP(F98, 'Correction Factors'!B5:B12, 'Correction Factors'!C5:C12)</f>
        <v>#N/A</v>
      </c>
      <c r="Y131" s="79"/>
    </row>
    <row r="132" spans="1:25" ht="14.45" hidden="1">
      <c r="A132" s="75"/>
      <c r="B132" s="83" t="s">
        <v>102</v>
      </c>
      <c r="C132" s="84"/>
      <c r="D132" s="85"/>
      <c r="E132" s="85"/>
      <c r="F132" s="79">
        <f>IF(OR($H$18="Government School",$H$18="Catholic Systemic School"),_xlfn.XLOOKUP(F98,'Correction Factors'!B5:B12,'Correction Factors'!D5:D12), 1)</f>
        <v>1</v>
      </c>
      <c r="G132" s="75"/>
      <c r="H132" s="75"/>
      <c r="I132" s="83" t="s">
        <v>102</v>
      </c>
      <c r="J132" s="84"/>
      <c r="K132" s="85"/>
      <c r="L132" s="85"/>
      <c r="M132" s="79">
        <f>IF(OR($H$18="Government School",$H$18="Catholic Systemic School"),_xlfn.XLOOKUP(F98,'Correction Factors'!B5:B12,'Correction Factors'!D5:D12), 1)</f>
        <v>1</v>
      </c>
      <c r="N132" s="74">
        <f>IF(OR($H$18="Government School",$H$18="Catholic Systemic School"),_xlfn.XLOOKUP(F98,'Correction Factors'!B5:B12,'Correction Factors'!D5:D12), 1)</f>
        <v>1</v>
      </c>
      <c r="O132" s="83" t="s">
        <v>102</v>
      </c>
      <c r="P132" s="84"/>
      <c r="Q132" s="85"/>
      <c r="R132" s="85"/>
      <c r="S132" s="79">
        <f>IF(OR($H$18="Government School",$H$18="Catholic Systemic School"),_xlfn.XLOOKUP(F98,'Correction Factors'!B5:B12,'Correction Factors'!D5:D12), 1)</f>
        <v>1</v>
      </c>
      <c r="T132" s="79">
        <f>IF(OR($H$18="Government School",$H$18="Catholic Systemic School"),_xlfn.XLOOKUP(F98,'Correction Factors'!B5:B12,'Correction Factors'!D5:D12), 1)</f>
        <v>1</v>
      </c>
      <c r="Y132" s="79"/>
    </row>
    <row r="133" spans="1:25" ht="14.45" hidden="1">
      <c r="A133" s="75"/>
      <c r="B133" s="83" t="s">
        <v>103</v>
      </c>
      <c r="C133" s="84"/>
      <c r="D133" s="85"/>
      <c r="E133" s="85"/>
      <c r="F133" s="79" t="e">
        <f>(F126*F127*F128+F129)*F130*F131*F132</f>
        <v>#DIV/0!</v>
      </c>
      <c r="G133" s="75"/>
      <c r="H133" s="75"/>
      <c r="I133" s="83" t="s">
        <v>103</v>
      </c>
      <c r="J133" s="84"/>
      <c r="K133" s="85"/>
      <c r="L133" s="85"/>
      <c r="M133" s="79" t="e">
        <f>(M126*M127*M128+M129)*M130*M131*M132</f>
        <v>#DIV/0!</v>
      </c>
      <c r="N133" s="79" t="e">
        <f>(N126*N127*N128+N129)*N130*N131*N132</f>
        <v>#DIV/0!</v>
      </c>
      <c r="O133" s="83" t="s">
        <v>103</v>
      </c>
      <c r="P133" s="84"/>
      <c r="Q133" s="85"/>
      <c r="R133" s="85"/>
      <c r="S133" s="79" t="e">
        <f t="shared" ref="S133:T133" si="3">(S126*S127*S128+S129)*S130*S131*S132</f>
        <v>#DIV/0!</v>
      </c>
      <c r="T133" s="79" t="e">
        <f t="shared" si="3"/>
        <v>#DIV/0!</v>
      </c>
      <c r="Y133" s="79"/>
    </row>
    <row r="134" spans="1:25" ht="14.45" hidden="1">
      <c r="A134" s="75"/>
      <c r="B134" s="83" t="s">
        <v>104</v>
      </c>
      <c r="C134" s="84"/>
      <c r="D134" s="85"/>
      <c r="E134" s="85"/>
      <c r="F134" s="177" t="e">
        <f>($H$30*F119+$H$31*F120+$H$32*F121+$H$33*F122+$H$34*F123)/GFA</f>
        <v>#N/A</v>
      </c>
      <c r="G134" s="75"/>
      <c r="H134" s="75"/>
      <c r="I134" s="83" t="s">
        <v>104</v>
      </c>
      <c r="J134" s="84"/>
      <c r="K134" s="85"/>
      <c r="L134" s="85"/>
      <c r="M134" s="177" t="e">
        <f>($H$30*M119+$H$31*M120+$H$32*M121+$H$33*M122+$H$34*M123)/GFA</f>
        <v>#N/A</v>
      </c>
      <c r="N134" s="177" t="e">
        <f>($H$30*N119+$H$31*N120+$H$32*N121+$H$33*N122+$H$34*N123)/GFA</f>
        <v>#N/A</v>
      </c>
      <c r="O134" s="83" t="s">
        <v>104</v>
      </c>
      <c r="P134" s="84"/>
      <c r="Q134" s="85"/>
      <c r="R134" s="85"/>
      <c r="S134" s="177" t="e">
        <f>($H$30*S119+$H$31*S120+$H$32*S121+$H$33*S122+$H$34*S123)/GFA</f>
        <v>#N/A</v>
      </c>
      <c r="T134" s="177" t="e">
        <f>($H$30*T119+$H$31*T120+$H$32*T121+$H$33*T122+$H$34*T123)/GFA</f>
        <v>#N/A</v>
      </c>
      <c r="Y134" s="79"/>
    </row>
    <row r="135" spans="1:25" ht="14.45" hidden="1">
      <c r="A135" s="75"/>
      <c r="B135" s="83" t="s">
        <v>105</v>
      </c>
      <c r="C135" s="84"/>
      <c r="D135" s="85"/>
      <c r="E135" s="85"/>
      <c r="F135" s="79" t="e">
        <f>F134/F133</f>
        <v>#N/A</v>
      </c>
      <c r="G135" s="75"/>
      <c r="H135" s="75"/>
      <c r="I135" s="83" t="s">
        <v>105</v>
      </c>
      <c r="J135" s="84"/>
      <c r="K135" s="85"/>
      <c r="L135" s="85"/>
      <c r="M135" s="79" t="e">
        <f>M134/M133</f>
        <v>#N/A</v>
      </c>
      <c r="N135" s="79" t="e">
        <f>N134/N133</f>
        <v>#N/A</v>
      </c>
      <c r="O135" s="83" t="s">
        <v>105</v>
      </c>
      <c r="P135" s="84"/>
      <c r="Q135" s="85"/>
      <c r="R135" s="85"/>
      <c r="S135" s="79" t="e">
        <f t="shared" ref="S135:T135" si="4">S134/S133</f>
        <v>#N/A</v>
      </c>
      <c r="T135" s="79" t="e">
        <f t="shared" si="4"/>
        <v>#N/A</v>
      </c>
      <c r="Y135" s="79"/>
    </row>
    <row r="136" spans="1:25" ht="14.45" hidden="1">
      <c r="A136" s="75"/>
      <c r="B136" s="125" t="s">
        <v>106</v>
      </c>
      <c r="C136" s="126"/>
      <c r="D136" s="127"/>
      <c r="E136" s="127"/>
      <c r="F136" s="79" t="e">
        <f>IF($F$116="ELC Only", 9.293*$F$110, IF($F$116="Special Education/Needs Only", 4.133*$F$110, 3.094*$F$110))</f>
        <v>#DIV/0!</v>
      </c>
      <c r="G136" s="75"/>
      <c r="H136" s="75"/>
      <c r="I136" s="125" t="s">
        <v>106</v>
      </c>
      <c r="J136" s="126"/>
      <c r="K136" s="127"/>
      <c r="L136" s="127"/>
      <c r="M136" s="79" t="e">
        <f>IF($F$116="ELC Only", 9.293*$F$110, IF($F$116="Special Education/Needs Only", 4.133*$F$110, 3.094*$F$110))</f>
        <v>#DIV/0!</v>
      </c>
      <c r="N136" s="79" t="e">
        <f>IF($F$116="ELC Only", 9.293*$F$110, IF($F$116="Special Education/Needs Only", 4.133*$F$110, 3.094*$F$110))</f>
        <v>#DIV/0!</v>
      </c>
      <c r="O136" s="125" t="s">
        <v>106</v>
      </c>
      <c r="P136" s="126"/>
      <c r="Q136" s="127"/>
      <c r="R136" s="127"/>
      <c r="S136" s="79" t="e">
        <f>IF($F$116="ELC Only", 9.293*$F$110, IF($F$116="Special Education/Needs Only", 4.133*$F$110, 3.094*$F$110))</f>
        <v>#DIV/0!</v>
      </c>
      <c r="T136" s="79" t="e">
        <f>IF($F$116="ELC Only", 9.293*$F$110, IF($F$116="Special Education/Needs Only", 4.133*$F$110, 3.094*$F$110))</f>
        <v>#DIV/0!</v>
      </c>
      <c r="Y136" s="79"/>
    </row>
    <row r="137" spans="1:25" ht="14.45" hidden="1">
      <c r="A137" s="75"/>
      <c r="B137" s="125" t="s">
        <v>107</v>
      </c>
      <c r="C137" s="126"/>
      <c r="D137" s="127"/>
      <c r="E137" s="127"/>
      <c r="F137" s="79" t="e">
        <f>2.532*(10^-5)*$H$20*$F$107</f>
        <v>#N/A</v>
      </c>
      <c r="G137" s="75"/>
      <c r="H137" s="75"/>
      <c r="I137" s="125" t="s">
        <v>107</v>
      </c>
      <c r="J137" s="126"/>
      <c r="K137" s="127"/>
      <c r="L137" s="127"/>
      <c r="M137" s="79" t="e">
        <f>2.532*(10^-5)*$H$20*$F$107</f>
        <v>#N/A</v>
      </c>
      <c r="N137" s="79" t="e">
        <f>2.532*(10^-5)*$H$20*$F$107</f>
        <v>#N/A</v>
      </c>
      <c r="O137" s="125" t="s">
        <v>107</v>
      </c>
      <c r="P137" s="126"/>
      <c r="Q137" s="127"/>
      <c r="R137" s="127"/>
      <c r="S137" s="79" t="e">
        <f>2.532*(10^-5)*$H$20*$F$107</f>
        <v>#N/A</v>
      </c>
      <c r="T137" s="79" t="e">
        <f>2.532*(10^-5)*$H$20*$F$107</f>
        <v>#N/A</v>
      </c>
      <c r="Y137" s="79"/>
    </row>
    <row r="138" spans="1:25" ht="14.45" hidden="1">
      <c r="A138" s="75"/>
      <c r="B138" s="125" t="s">
        <v>98</v>
      </c>
      <c r="C138" s="126"/>
      <c r="D138" s="127"/>
      <c r="E138" s="127"/>
      <c r="F138" s="79">
        <f>IF(OR($F$108="Major Cities", $F$108="Inner Regional"), 1, 1.828)</f>
        <v>1.8280000000000001</v>
      </c>
      <c r="G138" s="75"/>
      <c r="H138" s="75"/>
      <c r="I138" s="125" t="s">
        <v>98</v>
      </c>
      <c r="J138" s="126"/>
      <c r="K138" s="127"/>
      <c r="L138" s="127"/>
      <c r="M138" s="79">
        <f>IF(OR($F$108="Major Cities", $F$108="Inner Regional"), 1, 1.828)</f>
        <v>1.8280000000000001</v>
      </c>
      <c r="N138" s="79">
        <f>IF(OR($F$108="Major Cities", $F$108="Inner Regional"), 1, 1.828)</f>
        <v>1.8280000000000001</v>
      </c>
      <c r="O138" s="125" t="s">
        <v>98</v>
      </c>
      <c r="P138" s="126"/>
      <c r="Q138" s="127"/>
      <c r="R138" s="127"/>
      <c r="S138" s="79">
        <f>IF(OR($F$108="Major Cities", $F$108="Inner Regional"), 1, 1.828)</f>
        <v>1.8280000000000001</v>
      </c>
      <c r="T138" s="79">
        <f>IF(OR($F$108="Major Cities", $F$108="Inner Regional"), 1, 1.828)</f>
        <v>1.8280000000000001</v>
      </c>
      <c r="Y138" s="79"/>
    </row>
    <row r="139" spans="1:25" ht="14.45" hidden="1">
      <c r="A139" s="75"/>
      <c r="B139" s="125" t="s">
        <v>108</v>
      </c>
      <c r="C139" s="126"/>
      <c r="D139" s="127"/>
      <c r="E139" s="127"/>
      <c r="F139" s="79">
        <f>10*$H$28</f>
        <v>0</v>
      </c>
      <c r="G139" s="75"/>
      <c r="H139" s="75"/>
      <c r="I139" s="125" t="s">
        <v>108</v>
      </c>
      <c r="J139" s="126"/>
      <c r="K139" s="127"/>
      <c r="L139" s="127"/>
      <c r="M139" s="79">
        <f>10*$H$28</f>
        <v>0</v>
      </c>
      <c r="N139" s="79">
        <f>10*$H$28</f>
        <v>0</v>
      </c>
      <c r="O139" s="125" t="s">
        <v>108</v>
      </c>
      <c r="P139" s="126"/>
      <c r="Q139" s="127"/>
      <c r="R139" s="127"/>
      <c r="S139" s="79">
        <f>10*$H$28</f>
        <v>0</v>
      </c>
      <c r="T139" s="79">
        <f>10*$H$28</f>
        <v>0</v>
      </c>
      <c r="Y139" s="79"/>
    </row>
    <row r="140" spans="1:25" ht="14.45" hidden="1">
      <c r="A140" s="75"/>
      <c r="B140" s="125" t="s">
        <v>109</v>
      </c>
      <c r="C140" s="126"/>
      <c r="D140" s="127"/>
      <c r="E140" s="127"/>
      <c r="F140" s="79" t="b">
        <f>IF($H$18="Government School",1, IF($H$18="Independent School", 2.112, IF($H$18="Catholic Systemic School", 1)))</f>
        <v>0</v>
      </c>
      <c r="G140" s="75"/>
      <c r="H140" s="75"/>
      <c r="I140" s="125" t="s">
        <v>109</v>
      </c>
      <c r="J140" s="126"/>
      <c r="K140" s="127"/>
      <c r="L140" s="127"/>
      <c r="M140" s="79" t="b">
        <f>IF($H$18="Government School",1, IF($H$18="Independent School", 2.112, IF($H$18="Catholic Systemic School", 1)))</f>
        <v>0</v>
      </c>
      <c r="N140" s="79" t="b">
        <f>IF($H$18="Government School",1, IF($H$18="Independent School", 2.112, IF($H$18="Catholic Systemic School", 1)))</f>
        <v>0</v>
      </c>
      <c r="O140" s="125" t="s">
        <v>109</v>
      </c>
      <c r="P140" s="126"/>
      <c r="Q140" s="127"/>
      <c r="R140" s="127"/>
      <c r="S140" s="79" t="b">
        <f>IF($H$18="Government School",1, IF($H$18="Independent School", 2.112, IF($H$18="Catholic Systemic School", 1)))</f>
        <v>0</v>
      </c>
      <c r="T140" s="79" t="b">
        <f>IF($H$18="Government School",1, IF($H$18="Independent School", 2.112, IF($H$18="Catholic Systemic School", 1)))</f>
        <v>0</v>
      </c>
      <c r="Y140" s="79"/>
    </row>
    <row r="141" spans="1:25" ht="14.45" hidden="1">
      <c r="A141" s="75"/>
      <c r="B141" s="125" t="s">
        <v>110</v>
      </c>
      <c r="C141" s="126"/>
      <c r="D141" s="127"/>
      <c r="E141" s="127"/>
      <c r="F141" s="79" t="e">
        <f>((F136+F137)*F138*F140)+F139</f>
        <v>#DIV/0!</v>
      </c>
      <c r="G141" s="75"/>
      <c r="H141" s="75"/>
      <c r="I141" s="125" t="s">
        <v>110</v>
      </c>
      <c r="J141" s="126"/>
      <c r="K141" s="127"/>
      <c r="L141" s="127"/>
      <c r="M141" s="79" t="e">
        <f>((M136+M137)*M138*M140)+M139</f>
        <v>#DIV/0!</v>
      </c>
      <c r="N141" s="79" t="e">
        <f>((N136+N137)*N138*N140)+N139</f>
        <v>#DIV/0!</v>
      </c>
      <c r="O141" s="125" t="s">
        <v>110</v>
      </c>
      <c r="P141" s="126"/>
      <c r="Q141" s="127"/>
      <c r="R141" s="127"/>
      <c r="S141" s="79" t="e">
        <f>((S136+S137)*S138*S140)+S139</f>
        <v>#DIV/0!</v>
      </c>
      <c r="T141" s="79" t="e">
        <f>((T136+T137)*T138*T140)+T139</f>
        <v>#DIV/0!</v>
      </c>
      <c r="Y141" s="79"/>
    </row>
    <row r="142" spans="1:25" ht="14.45" hidden="1">
      <c r="A142" s="75"/>
      <c r="B142" s="125" t="s">
        <v>111</v>
      </c>
      <c r="C142" s="126"/>
      <c r="D142" s="127"/>
      <c r="E142" s="127"/>
      <c r="F142" s="115" t="e">
        <f>$H$37/F141</f>
        <v>#DIV/0!</v>
      </c>
      <c r="G142" s="75"/>
      <c r="H142" s="75"/>
      <c r="I142" s="125" t="s">
        <v>111</v>
      </c>
      <c r="J142" s="126"/>
      <c r="K142" s="127"/>
      <c r="L142" s="127"/>
      <c r="M142" s="115" t="e">
        <f>$H$37/M141</f>
        <v>#DIV/0!</v>
      </c>
      <c r="N142" s="115" t="e">
        <f>$H$37/N141</f>
        <v>#DIV/0!</v>
      </c>
      <c r="O142" s="125" t="s">
        <v>111</v>
      </c>
      <c r="P142" s="126"/>
      <c r="Q142" s="127"/>
      <c r="R142" s="127"/>
      <c r="S142" s="115" t="e">
        <f>$H$37/S141</f>
        <v>#DIV/0!</v>
      </c>
      <c r="T142" s="115" t="e">
        <f>$H$37/T141</f>
        <v>#DIV/0!</v>
      </c>
      <c r="Y142" s="79"/>
    </row>
    <row r="143" spans="1:25" ht="13.15" hidden="1">
      <c r="A143" s="75"/>
      <c r="F143" s="2"/>
      <c r="G143" s="75"/>
      <c r="H143" s="75"/>
      <c r="M143" s="2"/>
      <c r="S143" s="2"/>
      <c r="Y143" s="2"/>
    </row>
    <row r="144" spans="1:25" ht="15.6" hidden="1">
      <c r="A144" s="75"/>
      <c r="B144" s="90" t="s">
        <v>112</v>
      </c>
      <c r="F144" s="2"/>
      <c r="G144" s="75"/>
      <c r="H144" s="75"/>
      <c r="I144" s="90" t="s">
        <v>112</v>
      </c>
      <c r="M144" s="2"/>
      <c r="O144" s="90" t="s">
        <v>112</v>
      </c>
      <c r="S144" s="2"/>
      <c r="Y144" s="2"/>
    </row>
    <row r="145" spans="1:25" ht="14.45" hidden="1">
      <c r="A145" s="75"/>
      <c r="B145" s="91" t="s">
        <v>113</v>
      </c>
      <c r="C145" s="92"/>
      <c r="D145" s="93"/>
      <c r="E145" s="93"/>
      <c r="F145" s="156" t="e">
        <f>7-(3.75*F135)</f>
        <v>#N/A</v>
      </c>
      <c r="G145" s="75"/>
      <c r="H145" s="75"/>
      <c r="I145" s="91" t="s">
        <v>113</v>
      </c>
      <c r="J145" s="92"/>
      <c r="K145" s="93"/>
      <c r="L145" s="93"/>
      <c r="M145" s="156" t="e">
        <f>7-(3.75*M135)</f>
        <v>#N/A</v>
      </c>
      <c r="N145" s="156" t="e">
        <f>7-(3.75*N135)</f>
        <v>#N/A</v>
      </c>
      <c r="O145" s="91" t="s">
        <v>113</v>
      </c>
      <c r="P145" s="92"/>
      <c r="Q145" s="93"/>
      <c r="R145" s="93"/>
      <c r="S145" s="156" t="e">
        <f>7-(3.75*S135)</f>
        <v>#N/A</v>
      </c>
      <c r="T145" s="156" t="e">
        <f>7-(3.75*T135)</f>
        <v>#N/A</v>
      </c>
      <c r="Y145" s="79"/>
    </row>
    <row r="146" spans="1:25" ht="14.45" hidden="1">
      <c r="A146" s="75"/>
      <c r="B146" s="91" t="s">
        <v>114</v>
      </c>
      <c r="C146" s="92"/>
      <c r="D146" s="93"/>
      <c r="E146" s="93"/>
      <c r="F146" s="79" t="e">
        <f>IF(F145&lt;ROUND(F145,-0.01), ROUND(F145,-0.01)-0.5, ROUND(F145,-0.01))</f>
        <v>#N/A</v>
      </c>
      <c r="G146" s="75"/>
      <c r="H146" s="75"/>
      <c r="I146" s="91" t="s">
        <v>114</v>
      </c>
      <c r="J146" s="92"/>
      <c r="K146" s="93"/>
      <c r="L146" s="93"/>
      <c r="M146" s="79" t="e">
        <f>IF(M145&lt;ROUND(M145,-0.01), ROUND(M145,-0.01)-0.5, ROUND(M145,-0.01))</f>
        <v>#N/A</v>
      </c>
      <c r="N146" s="79" t="e">
        <f>IF(N145&lt;ROUND(N145,-0.01), ROUND(N145,-0.01)-0.5, ROUND(N145,-0.01))</f>
        <v>#N/A</v>
      </c>
      <c r="O146" s="91" t="s">
        <v>114</v>
      </c>
      <c r="P146" s="92"/>
      <c r="Q146" s="93"/>
      <c r="R146" s="93"/>
      <c r="S146" s="79" t="e">
        <f>IF(S145&lt;ROUND(S145,-0.01), ROUND(S145,-0.01)-0.5, ROUND(S145,-0.01))</f>
        <v>#N/A</v>
      </c>
      <c r="T146" s="79" t="e">
        <f>IF(T145&lt;ROUND(T145,-0.01), ROUND(T145,-0.01)-0.5, ROUND(T145,-0.01))</f>
        <v>#N/A</v>
      </c>
      <c r="Y146" s="79"/>
    </row>
    <row r="147" spans="1:25" ht="14.45" hidden="1">
      <c r="A147" s="75"/>
      <c r="B147" s="91" t="s">
        <v>115</v>
      </c>
      <c r="C147" s="92"/>
      <c r="D147" s="93"/>
      <c r="E147" s="93"/>
      <c r="F147" s="79" t="e">
        <f>IF(F146&lt;1,0,MIN(MAX(F146,0),6))</f>
        <v>#N/A</v>
      </c>
      <c r="G147" s="75"/>
      <c r="H147" s="75"/>
      <c r="I147" s="91" t="s">
        <v>115</v>
      </c>
      <c r="J147" s="92"/>
      <c r="K147" s="93"/>
      <c r="L147" s="93"/>
      <c r="M147" s="79" t="e">
        <f>IF(M146&lt;1,0,MIN(MAX(M146,0),6))</f>
        <v>#N/A</v>
      </c>
      <c r="N147" s="79" t="e">
        <f>IF(N146&lt;1,0,MIN(MAX(N146,0),6))</f>
        <v>#N/A</v>
      </c>
      <c r="O147" s="91" t="s">
        <v>115</v>
      </c>
      <c r="P147" s="92"/>
      <c r="Q147" s="93"/>
      <c r="R147" s="93"/>
      <c r="S147" s="79" t="e">
        <f>IF(S146&lt;1,0,MIN(MAX(S146,0),6))</f>
        <v>#N/A</v>
      </c>
      <c r="T147" s="79" t="e">
        <f>IF(T146&lt;1,0,MIN(MAX(T146,0),6))</f>
        <v>#N/A</v>
      </c>
      <c r="Y147" s="79"/>
    </row>
    <row r="148" spans="1:25" ht="14.45" hidden="1">
      <c r="A148" s="75"/>
      <c r="B148" s="128" t="s">
        <v>116</v>
      </c>
      <c r="C148" s="129"/>
      <c r="D148" s="130"/>
      <c r="E148" s="130"/>
      <c r="F148" s="156" t="str">
        <f>IF($H$37=0,"N/A",7-(3.75*F142))</f>
        <v>N/A</v>
      </c>
      <c r="G148" s="75"/>
      <c r="H148" s="75"/>
      <c r="I148" s="128" t="s">
        <v>116</v>
      </c>
      <c r="J148" s="129"/>
      <c r="K148" s="130"/>
      <c r="L148" s="130"/>
      <c r="M148" s="156" t="str">
        <f>IF($H$37=0,"N/A",7-(3.75*M142))</f>
        <v>N/A</v>
      </c>
      <c r="N148" s="156" t="str">
        <f>IF($H$37=0,"N/A",7-(3.75*N142))</f>
        <v>N/A</v>
      </c>
      <c r="O148" s="128" t="s">
        <v>116</v>
      </c>
      <c r="P148" s="129"/>
      <c r="Q148" s="130"/>
      <c r="R148" s="130"/>
      <c r="S148" s="156" t="str">
        <f>IF($H$37=0,"N/A",7-(3.75*S142))</f>
        <v>N/A</v>
      </c>
      <c r="T148" s="156" t="str">
        <f>IF($H$37=0,"N/A",7-(3.75*T142))</f>
        <v>N/A</v>
      </c>
      <c r="Y148" s="2"/>
    </row>
    <row r="149" spans="1:25" ht="14.45" hidden="1">
      <c r="A149" s="75"/>
      <c r="B149" s="128" t="s">
        <v>117</v>
      </c>
      <c r="C149" s="129"/>
      <c r="D149" s="130"/>
      <c r="E149" s="130"/>
      <c r="F149" s="79" t="e">
        <f>IF(F148&lt;ROUND(F148,-0.01), ROUND(F148,-0.01)-0.5, ROUND(F148,-0.01))</f>
        <v>#VALUE!</v>
      </c>
      <c r="G149" s="75"/>
      <c r="H149" s="75"/>
      <c r="I149" s="128" t="s">
        <v>117</v>
      </c>
      <c r="J149" s="129"/>
      <c r="K149" s="130"/>
      <c r="L149" s="130"/>
      <c r="M149" s="79" t="e">
        <f>IF(M148&lt;ROUND(M148,-0.01), ROUND(M148,-0.01)-0.5, ROUND(M148,-0.01))</f>
        <v>#VALUE!</v>
      </c>
      <c r="N149" s="79" t="e">
        <f>IF(N148&lt;ROUND(N148,-0.01), ROUND(N148,-0.01)-0.5, ROUND(N148,-0.01))</f>
        <v>#VALUE!</v>
      </c>
      <c r="O149" s="128" t="s">
        <v>117</v>
      </c>
      <c r="P149" s="129"/>
      <c r="Q149" s="130"/>
      <c r="R149" s="130"/>
      <c r="S149" s="79" t="e">
        <f>IF(S148&lt;ROUND(S148,-0.01), ROUND(S148,-0.01)-0.5, ROUND(S148,-0.01))</f>
        <v>#VALUE!</v>
      </c>
      <c r="T149" s="79" t="e">
        <f>IF(T148&lt;ROUND(T148,-0.01), ROUND(T148,-0.01)-0.5, ROUND(T148,-0.01))</f>
        <v>#VALUE!</v>
      </c>
    </row>
    <row r="150" spans="1:25" ht="14.45" hidden="1">
      <c r="A150" s="75"/>
      <c r="B150" s="128" t="s">
        <v>118</v>
      </c>
      <c r="C150" s="129"/>
      <c r="D150" s="130"/>
      <c r="E150" s="130"/>
      <c r="F150" s="79" t="e">
        <f>IF(F149&lt;1,0,MIN(MAX(F149,0),6))</f>
        <v>#VALUE!</v>
      </c>
      <c r="G150" s="75"/>
      <c r="H150" s="75"/>
      <c r="I150" s="128" t="s">
        <v>118</v>
      </c>
      <c r="J150" s="129"/>
      <c r="K150" s="130"/>
      <c r="L150" s="130"/>
      <c r="M150" s="79" t="e">
        <f>IF(M149&lt;1,0,MIN(MAX(M149,0),6))</f>
        <v>#VALUE!</v>
      </c>
      <c r="N150" s="79" t="e">
        <f>IF(N149&lt;1,0,MIN(MAX(N149,0),6))</f>
        <v>#VALUE!</v>
      </c>
      <c r="O150" s="128" t="s">
        <v>118</v>
      </c>
      <c r="P150" s="129"/>
      <c r="Q150" s="130"/>
      <c r="R150" s="130"/>
      <c r="S150" s="79" t="e">
        <f>IF(S149&lt;1,0,MIN(MAX(S149,0),6))</f>
        <v>#VALUE!</v>
      </c>
      <c r="T150" s="79" t="e">
        <f>IF(T149&lt;1,0,MIN(MAX(T149,0),6))</f>
        <v>#VALUE!</v>
      </c>
    </row>
    <row r="151" spans="1:25" ht="13.15">
      <c r="A151" s="75"/>
      <c r="B151" s="75"/>
      <c r="C151" s="75"/>
      <c r="D151" s="75"/>
      <c r="E151" s="75"/>
      <c r="F151" s="75"/>
      <c r="G151" s="75"/>
      <c r="H151" s="75"/>
      <c r="I151" s="78"/>
      <c r="J151" s="75"/>
      <c r="K151" s="75"/>
      <c r="L151" s="75"/>
      <c r="M151" s="75"/>
    </row>
    <row r="152" spans="1:25" ht="13.15">
      <c r="A152" s="75"/>
      <c r="B152" s="75"/>
      <c r="C152" s="75"/>
      <c r="D152" s="75"/>
      <c r="E152" s="75"/>
      <c r="F152" s="75"/>
      <c r="G152" s="75"/>
      <c r="H152" s="75"/>
      <c r="I152" s="78"/>
      <c r="J152" s="75"/>
      <c r="K152" s="75"/>
      <c r="L152" s="75"/>
      <c r="M152" s="75"/>
    </row>
    <row r="153" spans="1:25" ht="13.15">
      <c r="A153" s="75"/>
      <c r="B153" s="75"/>
      <c r="C153" s="75"/>
      <c r="D153" s="75"/>
      <c r="E153" s="75"/>
      <c r="F153" s="75"/>
      <c r="G153" s="75"/>
      <c r="H153" s="75"/>
      <c r="I153" s="78"/>
      <c r="J153" s="75"/>
      <c r="K153" s="75"/>
      <c r="L153" s="75"/>
      <c r="M153" s="75"/>
    </row>
    <row r="154" spans="1:25" ht="13.15">
      <c r="A154" s="75"/>
      <c r="B154" s="75"/>
      <c r="C154" s="75"/>
      <c r="D154" s="75"/>
      <c r="E154" s="75"/>
      <c r="F154" s="75"/>
      <c r="G154" s="75"/>
      <c r="H154" s="75"/>
      <c r="I154" s="78"/>
      <c r="J154" s="75"/>
      <c r="K154" s="75"/>
      <c r="L154" s="75"/>
      <c r="M154" s="75"/>
    </row>
    <row r="155" spans="1:25" ht="13.15">
      <c r="A155" s="75"/>
      <c r="B155" s="75"/>
      <c r="C155" s="75"/>
      <c r="D155" s="75"/>
      <c r="E155" s="75"/>
      <c r="F155" s="75"/>
      <c r="G155" s="75"/>
      <c r="H155" s="75"/>
      <c r="I155" s="78"/>
      <c r="J155" s="75"/>
      <c r="K155" s="75"/>
      <c r="L155" s="75"/>
      <c r="M155" s="75"/>
    </row>
    <row r="156" spans="1:25">
      <c r="A156" s="75"/>
      <c r="B156" s="75"/>
      <c r="C156" s="75"/>
      <c r="D156" s="75"/>
      <c r="E156" s="75"/>
      <c r="F156" s="75"/>
      <c r="G156" s="75"/>
      <c r="H156" s="75"/>
      <c r="I156" s="75"/>
      <c r="J156" s="75"/>
      <c r="K156" s="75"/>
      <c r="L156" s="75"/>
      <c r="M156" s="75"/>
    </row>
    <row r="157" spans="1:25">
      <c r="A157" s="75"/>
      <c r="B157" s="75"/>
      <c r="C157" s="75"/>
      <c r="D157" s="75"/>
      <c r="E157" s="75"/>
      <c r="F157" s="75"/>
      <c r="G157" s="75"/>
      <c r="H157" s="75"/>
      <c r="I157" s="75"/>
      <c r="J157" s="75"/>
      <c r="K157" s="75"/>
      <c r="L157" s="75"/>
      <c r="M157" s="75"/>
    </row>
    <row r="158" spans="1:25">
      <c r="A158" s="75"/>
      <c r="B158" s="75"/>
      <c r="C158" s="75"/>
      <c r="D158" s="75"/>
      <c r="E158" s="75"/>
      <c r="F158" s="75"/>
      <c r="G158" s="75"/>
      <c r="H158" s="75"/>
      <c r="I158" s="75"/>
      <c r="J158" s="75"/>
      <c r="K158" s="75"/>
      <c r="L158" s="75"/>
      <c r="M158" s="75"/>
    </row>
    <row r="159" spans="1:25">
      <c r="A159" s="75"/>
      <c r="B159" s="75"/>
      <c r="C159" s="75"/>
      <c r="D159" s="75"/>
      <c r="E159" s="75"/>
      <c r="F159" s="75"/>
      <c r="G159" s="75"/>
      <c r="H159" s="75"/>
      <c r="I159" s="75"/>
      <c r="J159" s="75"/>
      <c r="K159" s="75"/>
      <c r="L159" s="75"/>
      <c r="M159" s="75"/>
    </row>
    <row r="160" spans="1:25">
      <c r="A160" s="75"/>
      <c r="B160" s="75"/>
      <c r="C160" s="75"/>
      <c r="D160" s="75"/>
      <c r="E160" s="75"/>
      <c r="F160" s="75"/>
      <c r="G160" s="75"/>
      <c r="H160" s="75"/>
      <c r="I160" s="75"/>
      <c r="J160" s="75"/>
      <c r="K160" s="75"/>
      <c r="L160" s="75"/>
      <c r="M160" s="75"/>
    </row>
    <row r="161" spans="1:13">
      <c r="A161" s="75"/>
      <c r="B161" s="75"/>
      <c r="C161" s="75"/>
      <c r="D161" s="75"/>
      <c r="E161" s="75"/>
      <c r="F161" s="75"/>
      <c r="G161" s="75"/>
      <c r="H161" s="75"/>
      <c r="I161" s="75"/>
      <c r="J161" s="75"/>
      <c r="K161" s="75"/>
      <c r="L161" s="75"/>
      <c r="M161" s="75"/>
    </row>
    <row r="162" spans="1:13">
      <c r="A162" s="75"/>
      <c r="B162" s="75"/>
      <c r="C162" s="75"/>
      <c r="D162" s="75"/>
      <c r="E162" s="75"/>
      <c r="F162" s="75"/>
      <c r="G162" s="75"/>
      <c r="H162" s="75"/>
      <c r="I162" s="75"/>
      <c r="J162" s="75"/>
      <c r="K162" s="75"/>
      <c r="L162" s="75"/>
      <c r="M162" s="75"/>
    </row>
    <row r="163" spans="1:13">
      <c r="A163" s="75"/>
      <c r="B163" s="75"/>
      <c r="C163" s="75"/>
      <c r="D163" s="75"/>
      <c r="E163" s="75"/>
      <c r="F163" s="75"/>
      <c r="G163" s="75"/>
      <c r="H163" s="75"/>
      <c r="I163" s="75"/>
      <c r="J163" s="75"/>
      <c r="K163" s="75"/>
      <c r="L163" s="75"/>
      <c r="M163" s="75"/>
    </row>
    <row r="164" spans="1:13">
      <c r="A164" s="75"/>
      <c r="B164" s="75"/>
      <c r="C164" s="75"/>
      <c r="D164" s="75"/>
      <c r="E164" s="75"/>
      <c r="F164" s="75"/>
      <c r="G164" s="75"/>
      <c r="H164" s="75"/>
      <c r="I164" s="75"/>
      <c r="J164" s="75"/>
      <c r="K164" s="75"/>
      <c r="L164" s="75"/>
      <c r="M164" s="75"/>
    </row>
    <row r="165" spans="1:13">
      <c r="A165" s="75"/>
      <c r="B165" s="75"/>
      <c r="C165" s="75"/>
      <c r="D165" s="75"/>
      <c r="E165" s="75"/>
      <c r="F165" s="75"/>
      <c r="G165" s="75"/>
      <c r="H165" s="75"/>
      <c r="I165" s="75"/>
      <c r="J165" s="75"/>
      <c r="K165" s="75"/>
      <c r="L165" s="75"/>
      <c r="M165" s="75"/>
    </row>
    <row r="166" spans="1:13">
      <c r="A166" s="75"/>
      <c r="B166" s="75"/>
      <c r="C166" s="75"/>
      <c r="D166" s="75"/>
      <c r="E166" s="75"/>
      <c r="F166" s="75"/>
      <c r="G166" s="75"/>
      <c r="H166" s="75"/>
      <c r="I166" s="75"/>
      <c r="J166" s="75"/>
      <c r="K166" s="75"/>
      <c r="L166" s="75"/>
      <c r="M166" s="75"/>
    </row>
    <row r="167" spans="1:13">
      <c r="A167" s="75"/>
      <c r="B167" s="75"/>
      <c r="C167" s="75"/>
      <c r="D167" s="75"/>
      <c r="E167" s="75"/>
      <c r="F167" s="75"/>
      <c r="G167" s="75"/>
      <c r="H167" s="75"/>
      <c r="I167" s="75"/>
      <c r="J167" s="75"/>
      <c r="K167" s="75"/>
      <c r="L167" s="75"/>
      <c r="M167" s="75"/>
    </row>
    <row r="168" spans="1:13">
      <c r="A168" s="75"/>
      <c r="B168" s="75"/>
      <c r="C168" s="75"/>
      <c r="D168" s="75"/>
      <c r="E168" s="75"/>
      <c r="F168" s="75"/>
      <c r="G168" s="75"/>
      <c r="H168" s="75"/>
      <c r="I168" s="75"/>
      <c r="J168" s="75"/>
      <c r="K168" s="75"/>
      <c r="L168" s="75"/>
      <c r="M168" s="75"/>
    </row>
    <row r="169" spans="1:13">
      <c r="A169" s="75"/>
      <c r="B169" s="75"/>
      <c r="C169" s="75"/>
      <c r="D169" s="75"/>
      <c r="E169" s="75"/>
      <c r="F169" s="75"/>
      <c r="G169" s="75"/>
      <c r="H169" s="75"/>
      <c r="I169" s="75"/>
      <c r="J169" s="75"/>
      <c r="K169" s="75"/>
      <c r="L169" s="75"/>
      <c r="M169" s="75"/>
    </row>
    <row r="170" spans="1:13">
      <c r="A170" s="75"/>
      <c r="B170" s="75"/>
      <c r="C170" s="75"/>
      <c r="D170" s="75"/>
      <c r="E170" s="75"/>
      <c r="F170" s="75"/>
      <c r="G170" s="75"/>
      <c r="H170" s="75"/>
      <c r="I170" s="75"/>
      <c r="J170" s="75"/>
      <c r="K170" s="75"/>
      <c r="L170" s="75"/>
      <c r="M170" s="75"/>
    </row>
    <row r="171" spans="1:13">
      <c r="A171" s="75"/>
      <c r="B171" s="75"/>
      <c r="C171" s="75"/>
      <c r="D171" s="75"/>
      <c r="E171" s="75"/>
      <c r="F171" s="75"/>
      <c r="G171" s="75"/>
      <c r="H171" s="75"/>
      <c r="I171" s="75"/>
      <c r="J171" s="75"/>
      <c r="K171" s="75"/>
      <c r="L171" s="75"/>
      <c r="M171" s="75"/>
    </row>
    <row r="172" spans="1:13">
      <c r="A172" s="75"/>
      <c r="B172" s="75"/>
      <c r="C172" s="75"/>
      <c r="D172" s="75"/>
      <c r="E172" s="75"/>
      <c r="F172" s="75"/>
      <c r="G172" s="75"/>
      <c r="H172" s="75"/>
      <c r="I172" s="75"/>
      <c r="J172" s="75"/>
      <c r="K172" s="75"/>
      <c r="L172" s="75"/>
      <c r="M172" s="75"/>
    </row>
    <row r="173" spans="1:13">
      <c r="A173" s="75"/>
      <c r="B173" s="75"/>
      <c r="C173" s="75"/>
      <c r="D173" s="75"/>
      <c r="E173" s="75"/>
      <c r="F173" s="75"/>
      <c r="G173" s="75"/>
      <c r="H173" s="75"/>
      <c r="I173" s="75"/>
      <c r="J173" s="75"/>
      <c r="K173" s="75"/>
      <c r="L173" s="75"/>
      <c r="M173" s="75"/>
    </row>
    <row r="174" spans="1:13">
      <c r="A174" s="75"/>
      <c r="B174" s="75"/>
      <c r="C174" s="75"/>
      <c r="D174" s="75"/>
      <c r="E174" s="75"/>
      <c r="F174" s="75"/>
      <c r="G174" s="75"/>
      <c r="H174" s="75"/>
      <c r="I174" s="75"/>
      <c r="J174" s="75"/>
      <c r="K174" s="75"/>
      <c r="L174" s="75"/>
      <c r="M174" s="75"/>
    </row>
    <row r="175" spans="1:13">
      <c r="A175" s="75"/>
      <c r="B175" s="75"/>
      <c r="C175" s="75"/>
      <c r="D175" s="75"/>
      <c r="E175" s="75"/>
      <c r="F175" s="75"/>
      <c r="G175" s="75"/>
      <c r="H175" s="75"/>
      <c r="I175" s="75"/>
      <c r="J175" s="75"/>
      <c r="K175" s="75"/>
      <c r="L175" s="75"/>
      <c r="M175" s="75"/>
    </row>
    <row r="176" spans="1:13">
      <c r="A176" s="75"/>
      <c r="B176" s="75"/>
      <c r="C176" s="75"/>
      <c r="D176" s="75"/>
      <c r="E176" s="75"/>
      <c r="F176" s="75"/>
      <c r="G176" s="75"/>
      <c r="H176" s="75"/>
      <c r="I176" s="75"/>
      <c r="J176" s="75"/>
      <c r="K176" s="75"/>
      <c r="L176" s="75"/>
      <c r="M176" s="75"/>
    </row>
    <row r="177" spans="1:13">
      <c r="A177" s="75"/>
      <c r="B177" s="75"/>
      <c r="C177" s="75"/>
      <c r="D177" s="75"/>
      <c r="E177" s="75"/>
      <c r="F177" s="75"/>
      <c r="G177" s="75"/>
      <c r="H177" s="75"/>
      <c r="I177" s="75"/>
      <c r="J177" s="75"/>
      <c r="K177" s="75"/>
      <c r="L177" s="75"/>
      <c r="M177" s="75"/>
    </row>
    <row r="178" spans="1:13">
      <c r="A178" s="75"/>
      <c r="B178" s="75"/>
      <c r="C178" s="75"/>
      <c r="D178" s="75"/>
      <c r="E178" s="75"/>
      <c r="F178" s="75"/>
      <c r="G178" s="75"/>
      <c r="H178" s="75"/>
      <c r="I178" s="75"/>
      <c r="J178" s="75"/>
      <c r="K178" s="75"/>
      <c r="L178" s="75"/>
      <c r="M178" s="75"/>
    </row>
    <row r="179" spans="1:13">
      <c r="A179" s="75"/>
      <c r="B179" s="75"/>
      <c r="C179" s="75"/>
      <c r="D179" s="75"/>
      <c r="E179" s="75"/>
      <c r="F179" s="75"/>
      <c r="G179" s="75"/>
      <c r="H179" s="75"/>
      <c r="I179" s="75"/>
      <c r="J179" s="75"/>
      <c r="K179" s="75"/>
      <c r="L179" s="75"/>
      <c r="M179" s="75"/>
    </row>
    <row r="180" spans="1:13">
      <c r="A180" s="75"/>
      <c r="B180" s="75"/>
      <c r="C180" s="75"/>
      <c r="D180" s="75"/>
      <c r="E180" s="75"/>
      <c r="F180" s="75"/>
      <c r="G180" s="75"/>
      <c r="H180" s="75"/>
      <c r="I180" s="75"/>
      <c r="J180" s="75"/>
      <c r="K180" s="75"/>
      <c r="L180" s="75"/>
      <c r="M180" s="75"/>
    </row>
    <row r="181" spans="1:13">
      <c r="A181" s="75"/>
      <c r="B181" s="75"/>
      <c r="C181" s="75"/>
      <c r="D181" s="75"/>
      <c r="E181" s="75"/>
      <c r="F181" s="75"/>
      <c r="G181" s="75"/>
      <c r="H181" s="75"/>
      <c r="I181" s="75"/>
      <c r="J181" s="75"/>
      <c r="K181" s="75"/>
      <c r="L181" s="75"/>
      <c r="M181" s="75"/>
    </row>
    <row r="182" spans="1:13">
      <c r="A182" s="75"/>
      <c r="B182" s="75"/>
      <c r="C182" s="75"/>
      <c r="D182" s="75"/>
      <c r="E182" s="75"/>
      <c r="F182" s="75"/>
      <c r="G182" s="75"/>
      <c r="H182" s="75"/>
      <c r="I182" s="75"/>
      <c r="J182" s="75"/>
      <c r="K182" s="75"/>
      <c r="L182" s="75"/>
      <c r="M182" s="75"/>
    </row>
    <row r="183" spans="1:13">
      <c r="A183" s="75"/>
      <c r="B183" s="75"/>
      <c r="C183" s="75"/>
      <c r="D183" s="75"/>
      <c r="E183" s="75"/>
      <c r="F183" s="75"/>
      <c r="G183" s="75"/>
      <c r="H183" s="75"/>
      <c r="I183" s="75"/>
      <c r="J183" s="75"/>
      <c r="K183" s="75"/>
      <c r="L183" s="75"/>
      <c r="M183" s="75"/>
    </row>
    <row r="184" spans="1:13">
      <c r="A184" s="75"/>
      <c r="B184" s="75"/>
      <c r="C184" s="75"/>
      <c r="D184" s="75"/>
      <c r="E184" s="75"/>
      <c r="F184" s="75"/>
      <c r="G184" s="75"/>
      <c r="H184" s="75"/>
      <c r="I184" s="75"/>
      <c r="J184" s="75"/>
      <c r="K184" s="75"/>
      <c r="L184" s="75"/>
      <c r="M184" s="75"/>
    </row>
    <row r="185" spans="1:13">
      <c r="A185" s="75"/>
      <c r="B185" s="75"/>
      <c r="C185" s="75"/>
      <c r="D185" s="75"/>
      <c r="E185" s="75"/>
      <c r="F185" s="75"/>
      <c r="G185" s="75"/>
      <c r="H185" s="75"/>
      <c r="I185" s="75"/>
      <c r="J185" s="75"/>
      <c r="K185" s="75"/>
      <c r="L185" s="75"/>
      <c r="M185" s="75"/>
    </row>
    <row r="186" spans="1:13">
      <c r="A186" s="75"/>
      <c r="B186" s="75"/>
      <c r="C186" s="75"/>
      <c r="D186" s="75"/>
      <c r="E186" s="75"/>
      <c r="F186" s="75"/>
      <c r="G186" s="75"/>
      <c r="H186" s="75"/>
      <c r="I186" s="75"/>
      <c r="J186" s="75"/>
      <c r="K186" s="75"/>
      <c r="L186" s="75"/>
      <c r="M186" s="75"/>
    </row>
    <row r="187" spans="1:13">
      <c r="A187" s="75"/>
      <c r="B187" s="75"/>
      <c r="C187" s="75"/>
      <c r="D187" s="75"/>
      <c r="E187" s="75"/>
      <c r="F187" s="75"/>
      <c r="G187" s="75"/>
      <c r="H187" s="75"/>
      <c r="I187" s="75"/>
      <c r="J187" s="75"/>
      <c r="K187" s="75"/>
      <c r="L187" s="75"/>
      <c r="M187" s="75"/>
    </row>
    <row r="188" spans="1:13">
      <c r="A188" s="75"/>
      <c r="B188" s="75"/>
      <c r="C188" s="75"/>
      <c r="D188" s="75"/>
      <c r="E188" s="75"/>
      <c r="F188" s="75"/>
      <c r="G188" s="75"/>
      <c r="H188" s="75"/>
      <c r="I188" s="75"/>
      <c r="J188" s="75"/>
      <c r="K188" s="75"/>
      <c r="L188" s="75"/>
      <c r="M188" s="75"/>
    </row>
    <row r="189" spans="1:13">
      <c r="A189" s="75"/>
      <c r="B189" s="75"/>
      <c r="C189" s="75"/>
      <c r="D189" s="75"/>
      <c r="E189" s="75"/>
      <c r="F189" s="75"/>
      <c r="G189" s="75"/>
      <c r="H189" s="75"/>
      <c r="I189" s="75"/>
      <c r="J189" s="75"/>
      <c r="K189" s="75"/>
      <c r="L189" s="75"/>
      <c r="M189" s="75"/>
    </row>
    <row r="190" spans="1:13">
      <c r="A190" s="75"/>
      <c r="B190" s="75"/>
      <c r="C190" s="75"/>
      <c r="D190" s="75"/>
      <c r="E190" s="75"/>
      <c r="F190" s="75"/>
      <c r="G190" s="75"/>
      <c r="H190" s="75"/>
      <c r="I190" s="75"/>
      <c r="J190" s="75"/>
      <c r="K190" s="75"/>
      <c r="L190" s="75"/>
      <c r="M190" s="75"/>
    </row>
    <row r="191" spans="1:13">
      <c r="A191" s="75"/>
      <c r="B191" s="75"/>
      <c r="C191" s="75"/>
      <c r="D191" s="75"/>
      <c r="E191" s="75"/>
      <c r="F191" s="75"/>
      <c r="G191" s="75"/>
      <c r="H191" s="75"/>
      <c r="I191" s="75"/>
      <c r="J191" s="75"/>
      <c r="K191" s="75"/>
      <c r="L191" s="75"/>
      <c r="M191" s="75"/>
    </row>
    <row r="192" spans="1:13">
      <c r="A192" s="75"/>
      <c r="B192" s="75"/>
      <c r="C192" s="75"/>
      <c r="D192" s="75"/>
      <c r="E192" s="75"/>
      <c r="F192" s="75"/>
      <c r="G192" s="75"/>
      <c r="H192" s="75"/>
      <c r="I192" s="75"/>
      <c r="J192" s="75"/>
      <c r="K192" s="75"/>
      <c r="L192" s="75"/>
      <c r="M192" s="75"/>
    </row>
    <row r="193" spans="1:13">
      <c r="A193" s="75"/>
      <c r="B193" s="75"/>
      <c r="C193" s="75"/>
      <c r="D193" s="75"/>
      <c r="E193" s="75"/>
      <c r="F193" s="75"/>
      <c r="G193" s="75"/>
      <c r="H193" s="75"/>
      <c r="I193" s="75"/>
      <c r="J193" s="75"/>
      <c r="K193" s="75"/>
      <c r="L193" s="75"/>
      <c r="M193" s="75"/>
    </row>
    <row r="194" spans="1:13">
      <c r="A194" s="75"/>
      <c r="B194" s="75"/>
      <c r="C194" s="75"/>
      <c r="D194" s="75"/>
      <c r="E194" s="75"/>
      <c r="F194" s="75"/>
      <c r="G194" s="75"/>
      <c r="H194" s="75"/>
      <c r="I194" s="75"/>
      <c r="J194" s="75"/>
      <c r="K194" s="75"/>
      <c r="L194" s="75"/>
      <c r="M194" s="75"/>
    </row>
    <row r="195" spans="1:13">
      <c r="A195" s="75"/>
      <c r="B195" s="75"/>
      <c r="C195" s="75"/>
      <c r="D195" s="75"/>
      <c r="E195" s="75"/>
      <c r="F195" s="75"/>
      <c r="G195" s="75"/>
      <c r="H195" s="75"/>
      <c r="I195" s="75"/>
      <c r="J195" s="75"/>
      <c r="K195" s="75"/>
      <c r="L195" s="75"/>
      <c r="M195" s="75"/>
    </row>
    <row r="196" spans="1:13">
      <c r="A196" s="75"/>
      <c r="B196" s="75"/>
      <c r="C196" s="75"/>
      <c r="D196" s="75"/>
      <c r="E196" s="75"/>
      <c r="F196" s="75"/>
      <c r="G196" s="75"/>
      <c r="H196" s="75"/>
      <c r="I196" s="75"/>
      <c r="J196" s="75"/>
      <c r="K196" s="75"/>
      <c r="L196" s="75"/>
      <c r="M196" s="75"/>
    </row>
    <row r="197" spans="1:13">
      <c r="A197" s="75"/>
      <c r="B197" s="75"/>
      <c r="C197" s="75"/>
      <c r="D197" s="75"/>
      <c r="E197" s="75"/>
      <c r="F197" s="75"/>
      <c r="G197" s="75"/>
      <c r="H197" s="75"/>
      <c r="I197" s="75"/>
      <c r="J197" s="75"/>
      <c r="K197" s="75"/>
      <c r="L197" s="75"/>
      <c r="M197" s="75"/>
    </row>
    <row r="198" spans="1:13">
      <c r="A198" s="75"/>
      <c r="B198" s="75"/>
      <c r="C198" s="75"/>
      <c r="D198" s="75"/>
      <c r="E198" s="75"/>
      <c r="F198" s="75"/>
      <c r="G198" s="75"/>
      <c r="H198" s="75"/>
      <c r="I198" s="75"/>
      <c r="J198" s="75"/>
      <c r="K198" s="75"/>
      <c r="L198" s="75"/>
      <c r="M198" s="75"/>
    </row>
    <row r="199" spans="1:13">
      <c r="A199" s="75"/>
      <c r="B199" s="75"/>
      <c r="C199" s="75"/>
      <c r="D199" s="75"/>
      <c r="E199" s="75"/>
      <c r="F199" s="75"/>
      <c r="G199" s="75"/>
      <c r="H199" s="75"/>
      <c r="I199" s="75"/>
      <c r="J199" s="75"/>
      <c r="K199" s="75"/>
      <c r="L199" s="75"/>
      <c r="M199" s="75"/>
    </row>
    <row r="200" spans="1:13">
      <c r="A200" s="75"/>
      <c r="B200" s="75"/>
      <c r="C200" s="75"/>
      <c r="D200" s="75"/>
      <c r="E200" s="75"/>
      <c r="F200" s="75"/>
      <c r="G200" s="75"/>
      <c r="H200" s="75"/>
      <c r="I200" s="75"/>
      <c r="J200" s="75"/>
      <c r="K200" s="75"/>
      <c r="L200" s="75"/>
      <c r="M200" s="75"/>
    </row>
    <row r="201" spans="1:13">
      <c r="A201" s="75"/>
      <c r="B201" s="75"/>
      <c r="C201" s="75"/>
      <c r="D201" s="75"/>
      <c r="E201" s="75"/>
      <c r="F201" s="75"/>
      <c r="G201" s="75"/>
      <c r="H201" s="75"/>
      <c r="I201" s="75"/>
      <c r="J201" s="75"/>
      <c r="K201" s="75"/>
      <c r="L201" s="75"/>
      <c r="M201" s="75"/>
    </row>
    <row r="202" spans="1:13">
      <c r="A202" s="75"/>
      <c r="B202" s="75"/>
      <c r="C202" s="75"/>
      <c r="D202" s="75"/>
      <c r="E202" s="75"/>
      <c r="F202" s="75"/>
      <c r="G202" s="75"/>
      <c r="H202" s="75"/>
      <c r="I202" s="75"/>
      <c r="J202" s="75"/>
      <c r="K202" s="75"/>
      <c r="L202" s="75"/>
      <c r="M202" s="75"/>
    </row>
    <row r="203" spans="1:13">
      <c r="A203" s="75"/>
      <c r="B203" s="75"/>
      <c r="C203" s="75"/>
      <c r="D203" s="75"/>
      <c r="E203" s="75"/>
      <c r="F203" s="75"/>
      <c r="G203" s="75"/>
      <c r="H203" s="75"/>
      <c r="I203" s="75"/>
      <c r="J203" s="75"/>
      <c r="K203" s="75"/>
      <c r="L203" s="75"/>
      <c r="M203" s="75"/>
    </row>
    <row r="204" spans="1:13">
      <c r="A204" s="75"/>
      <c r="B204" s="75"/>
      <c r="C204" s="75"/>
      <c r="D204" s="75"/>
      <c r="E204" s="75"/>
      <c r="F204" s="75"/>
      <c r="G204" s="75"/>
      <c r="H204" s="75"/>
      <c r="I204" s="75"/>
      <c r="J204" s="75"/>
      <c r="K204" s="75"/>
      <c r="L204" s="75"/>
      <c r="M204" s="75"/>
    </row>
    <row r="205" spans="1:13">
      <c r="A205" s="75"/>
      <c r="B205" s="75"/>
      <c r="C205" s="75"/>
      <c r="D205" s="75"/>
      <c r="E205" s="75"/>
      <c r="F205" s="75"/>
      <c r="G205" s="75"/>
      <c r="H205" s="75"/>
      <c r="I205" s="75"/>
      <c r="J205" s="75"/>
      <c r="K205" s="75"/>
      <c r="L205" s="75"/>
      <c r="M205" s="75"/>
    </row>
    <row r="206" spans="1:13">
      <c r="A206" s="75"/>
      <c r="B206" s="75"/>
      <c r="C206" s="75"/>
      <c r="D206" s="75"/>
      <c r="E206" s="75"/>
      <c r="F206" s="75"/>
      <c r="G206" s="75"/>
      <c r="H206" s="75"/>
      <c r="I206" s="75"/>
      <c r="J206" s="75"/>
      <c r="K206" s="75"/>
      <c r="L206" s="75"/>
      <c r="M206" s="75"/>
    </row>
    <row r="207" spans="1:13">
      <c r="A207" s="75"/>
      <c r="B207" s="75"/>
      <c r="C207" s="75"/>
      <c r="D207" s="75"/>
      <c r="E207" s="75"/>
      <c r="F207" s="75"/>
      <c r="G207" s="75"/>
      <c r="H207" s="75"/>
      <c r="I207" s="75"/>
      <c r="J207" s="75"/>
      <c r="K207" s="75"/>
      <c r="L207" s="75"/>
      <c r="M207" s="75"/>
    </row>
    <row r="208" spans="1:13">
      <c r="A208" s="75"/>
      <c r="B208" s="75"/>
      <c r="C208" s="75"/>
      <c r="D208" s="75"/>
      <c r="E208" s="75"/>
      <c r="F208" s="75"/>
      <c r="G208" s="75"/>
      <c r="H208" s="75"/>
      <c r="I208" s="75"/>
      <c r="J208" s="75"/>
      <c r="K208" s="75"/>
      <c r="L208" s="75"/>
      <c r="M208" s="75"/>
    </row>
    <row r="209" spans="1:13">
      <c r="A209" s="75"/>
      <c r="B209" s="75"/>
      <c r="C209" s="75"/>
      <c r="D209" s="75"/>
      <c r="E209" s="75"/>
      <c r="F209" s="75"/>
      <c r="G209" s="75"/>
      <c r="H209" s="75"/>
      <c r="I209" s="75"/>
      <c r="J209" s="75"/>
      <c r="K209" s="75"/>
      <c r="L209" s="75"/>
      <c r="M209" s="75"/>
    </row>
    <row r="210" spans="1:13">
      <c r="A210" s="75"/>
      <c r="B210" s="75"/>
      <c r="C210" s="75"/>
      <c r="D210" s="75"/>
      <c r="E210" s="75"/>
      <c r="F210" s="75"/>
      <c r="G210" s="75"/>
      <c r="H210" s="75"/>
      <c r="I210" s="75"/>
      <c r="J210" s="75"/>
      <c r="K210" s="75"/>
      <c r="L210" s="75"/>
      <c r="M210" s="75"/>
    </row>
    <row r="211" spans="1:13">
      <c r="A211" s="75"/>
      <c r="B211" s="75"/>
      <c r="C211" s="75"/>
      <c r="D211" s="75"/>
      <c r="E211" s="75"/>
      <c r="F211" s="75"/>
      <c r="G211" s="75"/>
      <c r="H211" s="75"/>
      <c r="I211" s="75"/>
      <c r="J211" s="75"/>
      <c r="K211" s="75"/>
      <c r="L211" s="75"/>
      <c r="M211" s="75"/>
    </row>
    <row r="212" spans="1:13">
      <c r="A212" s="75"/>
      <c r="B212" s="75"/>
      <c r="C212" s="75"/>
      <c r="D212" s="75"/>
      <c r="E212" s="75"/>
      <c r="F212" s="75"/>
      <c r="G212" s="75"/>
      <c r="H212" s="75"/>
      <c r="I212" s="75"/>
      <c r="J212" s="75"/>
      <c r="K212" s="75"/>
      <c r="L212" s="75"/>
      <c r="M212" s="75"/>
    </row>
    <row r="213" spans="1:13">
      <c r="A213" s="75"/>
      <c r="B213" s="75"/>
      <c r="C213" s="75"/>
      <c r="D213" s="75"/>
      <c r="E213" s="75"/>
      <c r="F213" s="75"/>
      <c r="G213" s="75"/>
      <c r="H213" s="75"/>
      <c r="I213" s="75"/>
      <c r="J213" s="75"/>
      <c r="K213" s="75"/>
      <c r="L213" s="75"/>
      <c r="M213" s="75"/>
    </row>
    <row r="214" spans="1:13">
      <c r="A214" s="75"/>
      <c r="B214" s="75"/>
      <c r="C214" s="75"/>
      <c r="D214" s="75"/>
      <c r="E214" s="75"/>
      <c r="F214" s="75"/>
      <c r="G214" s="75"/>
      <c r="H214" s="75"/>
      <c r="I214" s="75"/>
      <c r="J214" s="75"/>
      <c r="K214" s="75"/>
      <c r="L214" s="75"/>
      <c r="M214" s="75"/>
    </row>
    <row r="215" spans="1:13">
      <c r="A215" s="75"/>
      <c r="B215" s="75"/>
      <c r="C215" s="75"/>
      <c r="D215" s="75"/>
      <c r="E215" s="75"/>
      <c r="F215" s="75"/>
      <c r="G215" s="75"/>
      <c r="H215" s="75"/>
      <c r="I215" s="75"/>
      <c r="J215" s="75"/>
      <c r="K215" s="75"/>
      <c r="L215" s="75"/>
      <c r="M215" s="75"/>
    </row>
    <row r="216" spans="1:13">
      <c r="A216" s="75"/>
      <c r="B216" s="75"/>
      <c r="C216" s="75"/>
      <c r="D216" s="75"/>
      <c r="E216" s="75"/>
      <c r="F216" s="75"/>
      <c r="G216" s="75"/>
      <c r="H216" s="75"/>
      <c r="I216" s="75"/>
      <c r="J216" s="75"/>
      <c r="K216" s="75"/>
      <c r="L216" s="75"/>
      <c r="M216" s="75"/>
    </row>
    <row r="217" spans="1:13">
      <c r="A217" s="75"/>
      <c r="B217" s="75"/>
      <c r="C217" s="75"/>
      <c r="D217" s="75"/>
      <c r="E217" s="75"/>
      <c r="F217" s="75"/>
      <c r="G217" s="75"/>
      <c r="H217" s="75"/>
      <c r="I217" s="75"/>
      <c r="J217" s="75"/>
      <c r="K217" s="75"/>
      <c r="L217" s="75"/>
      <c r="M217" s="75"/>
    </row>
    <row r="218" spans="1:13">
      <c r="A218" s="75"/>
      <c r="B218" s="75"/>
      <c r="C218" s="75"/>
      <c r="D218" s="75"/>
      <c r="E218" s="75"/>
      <c r="F218" s="75"/>
      <c r="G218" s="75"/>
      <c r="H218" s="75"/>
      <c r="I218" s="75"/>
      <c r="J218" s="75"/>
      <c r="K218" s="75"/>
      <c r="L218" s="75"/>
      <c r="M218" s="75"/>
    </row>
    <row r="219" spans="1:13">
      <c r="A219" s="75"/>
      <c r="B219" s="75"/>
      <c r="C219" s="75"/>
      <c r="D219" s="75"/>
      <c r="E219" s="75"/>
      <c r="F219" s="75"/>
      <c r="G219" s="75"/>
      <c r="H219" s="75"/>
      <c r="I219" s="75"/>
      <c r="J219" s="75"/>
      <c r="K219" s="75"/>
      <c r="L219" s="75"/>
      <c r="M219" s="75"/>
    </row>
    <row r="220" spans="1:13">
      <c r="A220" s="75"/>
      <c r="B220" s="75"/>
      <c r="C220" s="75"/>
      <c r="D220" s="75"/>
      <c r="E220" s="75"/>
      <c r="F220" s="75"/>
      <c r="G220" s="75"/>
      <c r="H220" s="75"/>
      <c r="I220" s="75"/>
      <c r="J220" s="75"/>
      <c r="K220" s="75"/>
      <c r="L220" s="75"/>
      <c r="M220" s="75"/>
    </row>
    <row r="221" spans="1:13">
      <c r="A221" s="75"/>
      <c r="B221" s="75"/>
      <c r="C221" s="75"/>
      <c r="D221" s="75"/>
      <c r="E221" s="75"/>
      <c r="F221" s="75"/>
      <c r="G221" s="75"/>
      <c r="H221" s="75"/>
      <c r="I221" s="75"/>
      <c r="J221" s="75"/>
      <c r="K221" s="75"/>
      <c r="L221" s="75"/>
      <c r="M221" s="75"/>
    </row>
    <row r="222" spans="1:13">
      <c r="A222" s="75"/>
      <c r="B222" s="75"/>
      <c r="C222" s="75"/>
      <c r="D222" s="75"/>
      <c r="E222" s="75"/>
      <c r="F222" s="75"/>
      <c r="G222" s="75"/>
      <c r="H222" s="75"/>
      <c r="I222" s="75"/>
      <c r="J222" s="75"/>
      <c r="K222" s="75"/>
      <c r="L222" s="75"/>
      <c r="M222" s="75"/>
    </row>
    <row r="223" spans="1:13">
      <c r="A223" s="75"/>
      <c r="B223" s="75"/>
      <c r="C223" s="75"/>
      <c r="D223" s="75"/>
      <c r="E223" s="75"/>
      <c r="F223" s="75"/>
      <c r="G223" s="75"/>
      <c r="H223" s="75"/>
      <c r="I223" s="75"/>
      <c r="J223" s="75"/>
      <c r="K223" s="75"/>
      <c r="L223" s="75"/>
      <c r="M223" s="75"/>
    </row>
    <row r="224" spans="1:13">
      <c r="A224" s="75"/>
      <c r="B224" s="75"/>
      <c r="C224" s="75"/>
      <c r="D224" s="75"/>
      <c r="E224" s="75"/>
      <c r="F224" s="75"/>
      <c r="G224" s="75"/>
      <c r="H224" s="75"/>
      <c r="I224" s="75"/>
      <c r="J224" s="75"/>
      <c r="K224" s="75"/>
      <c r="L224" s="75"/>
      <c r="M224" s="75"/>
    </row>
    <row r="225" spans="1:13">
      <c r="A225" s="75"/>
      <c r="B225" s="75"/>
      <c r="C225" s="75"/>
      <c r="D225" s="75"/>
      <c r="E225" s="75"/>
      <c r="F225" s="75"/>
      <c r="G225" s="75"/>
      <c r="H225" s="75"/>
      <c r="I225" s="75"/>
      <c r="J225" s="75"/>
      <c r="K225" s="75"/>
      <c r="L225" s="75"/>
      <c r="M225" s="75"/>
    </row>
    <row r="226" spans="1:13">
      <c r="A226" s="75"/>
      <c r="B226" s="75"/>
      <c r="C226" s="75"/>
      <c r="D226" s="75"/>
      <c r="E226" s="75"/>
      <c r="F226" s="75"/>
      <c r="G226" s="75"/>
      <c r="H226" s="75"/>
      <c r="I226" s="75"/>
      <c r="J226" s="75"/>
      <c r="K226" s="75"/>
      <c r="L226" s="75"/>
      <c r="M226" s="75"/>
    </row>
    <row r="227" spans="1:13">
      <c r="A227" s="75"/>
      <c r="B227" s="75"/>
      <c r="C227" s="75"/>
      <c r="D227" s="75"/>
      <c r="E227" s="75"/>
      <c r="F227" s="75"/>
      <c r="G227" s="75"/>
      <c r="H227" s="75"/>
      <c r="I227" s="75"/>
      <c r="J227" s="75"/>
      <c r="K227" s="75"/>
      <c r="L227" s="75"/>
      <c r="M227" s="75"/>
    </row>
    <row r="228" spans="1:13">
      <c r="A228" s="75"/>
      <c r="B228" s="75"/>
      <c r="C228" s="75"/>
      <c r="D228" s="75"/>
      <c r="E228" s="75"/>
      <c r="F228" s="75"/>
      <c r="G228" s="75"/>
      <c r="H228" s="75"/>
      <c r="I228" s="75"/>
      <c r="J228" s="75"/>
      <c r="K228" s="75"/>
      <c r="L228" s="75"/>
      <c r="M228" s="75"/>
    </row>
    <row r="229" spans="1:13">
      <c r="A229" s="75"/>
      <c r="B229" s="75"/>
      <c r="C229" s="75"/>
      <c r="D229" s="75"/>
      <c r="E229" s="75"/>
      <c r="F229" s="75"/>
      <c r="G229" s="75"/>
      <c r="H229" s="75"/>
      <c r="I229" s="75"/>
      <c r="J229" s="75"/>
      <c r="K229" s="75"/>
      <c r="L229" s="75"/>
      <c r="M229" s="75"/>
    </row>
    <row r="230" spans="1:13">
      <c r="A230" s="75"/>
      <c r="B230" s="75"/>
      <c r="C230" s="75"/>
      <c r="D230" s="75"/>
      <c r="E230" s="75"/>
      <c r="F230" s="75"/>
      <c r="G230" s="75"/>
      <c r="H230" s="75"/>
      <c r="I230" s="75"/>
      <c r="J230" s="75"/>
      <c r="K230" s="75"/>
      <c r="L230" s="75"/>
      <c r="M230" s="75"/>
    </row>
    <row r="231" spans="1:13">
      <c r="A231" s="75"/>
      <c r="B231" s="75"/>
      <c r="C231" s="75"/>
      <c r="D231" s="75"/>
      <c r="E231" s="75"/>
      <c r="F231" s="75"/>
      <c r="G231" s="75"/>
      <c r="H231" s="75"/>
      <c r="I231" s="75"/>
      <c r="J231" s="75"/>
      <c r="K231" s="75"/>
      <c r="L231" s="75"/>
      <c r="M231" s="75"/>
    </row>
    <row r="232" spans="1:13">
      <c r="A232" s="75"/>
      <c r="B232" s="75"/>
      <c r="C232" s="75"/>
      <c r="D232" s="75"/>
      <c r="E232" s="75"/>
      <c r="F232" s="75"/>
      <c r="G232" s="75"/>
      <c r="H232" s="75"/>
      <c r="I232" s="75"/>
      <c r="J232" s="75"/>
      <c r="K232" s="75"/>
      <c r="L232" s="75"/>
      <c r="M232" s="75"/>
    </row>
    <row r="233" spans="1:13">
      <c r="A233" s="75"/>
      <c r="B233" s="75"/>
      <c r="C233" s="75"/>
      <c r="D233" s="75"/>
      <c r="E233" s="75"/>
      <c r="F233" s="75"/>
      <c r="G233" s="75"/>
      <c r="H233" s="75"/>
      <c r="I233" s="75"/>
      <c r="J233" s="75"/>
      <c r="K233" s="75"/>
      <c r="L233" s="75"/>
      <c r="M233" s="75"/>
    </row>
    <row r="234" spans="1:13">
      <c r="A234" s="75"/>
      <c r="B234" s="75"/>
      <c r="C234" s="75"/>
      <c r="D234" s="75"/>
      <c r="E234" s="75"/>
      <c r="F234" s="75"/>
      <c r="G234" s="75"/>
      <c r="H234" s="75"/>
      <c r="I234" s="75"/>
      <c r="J234" s="75"/>
      <c r="K234" s="75"/>
      <c r="L234" s="75"/>
      <c r="M234" s="75"/>
    </row>
    <row r="235" spans="1:13">
      <c r="A235" s="75"/>
      <c r="B235" s="75"/>
      <c r="C235" s="75"/>
      <c r="D235" s="75"/>
      <c r="E235" s="75"/>
      <c r="F235" s="75"/>
      <c r="G235" s="75"/>
      <c r="H235" s="75"/>
      <c r="I235" s="75"/>
      <c r="J235" s="75"/>
      <c r="K235" s="75"/>
      <c r="L235" s="75"/>
      <c r="M235" s="75"/>
    </row>
    <row r="236" spans="1:13">
      <c r="A236" s="75"/>
      <c r="B236" s="75"/>
      <c r="C236" s="75"/>
      <c r="D236" s="75"/>
      <c r="E236" s="75"/>
      <c r="F236" s="75"/>
      <c r="G236" s="75"/>
      <c r="H236" s="75"/>
      <c r="I236" s="75"/>
      <c r="J236" s="75"/>
      <c r="K236" s="75"/>
      <c r="L236" s="75"/>
      <c r="M236" s="75"/>
    </row>
    <row r="237" spans="1:13">
      <c r="A237" s="75"/>
      <c r="B237" s="75"/>
      <c r="C237" s="75"/>
      <c r="D237" s="75"/>
      <c r="E237" s="75"/>
      <c r="F237" s="75"/>
      <c r="G237" s="75"/>
      <c r="H237" s="75"/>
      <c r="I237" s="75"/>
      <c r="J237" s="75"/>
      <c r="K237" s="75"/>
      <c r="L237" s="75"/>
      <c r="M237" s="75"/>
    </row>
    <row r="238" spans="1:13">
      <c r="A238" s="75"/>
      <c r="B238" s="75"/>
      <c r="C238" s="75"/>
      <c r="D238" s="75"/>
      <c r="E238" s="75"/>
      <c r="F238" s="75"/>
      <c r="G238" s="75"/>
      <c r="H238" s="75"/>
      <c r="I238" s="75"/>
      <c r="J238" s="75"/>
      <c r="K238" s="75"/>
      <c r="L238" s="75"/>
      <c r="M238" s="75"/>
    </row>
    <row r="239" spans="1:13">
      <c r="A239" s="75"/>
      <c r="B239" s="75"/>
      <c r="C239" s="75"/>
      <c r="D239" s="75"/>
      <c r="E239" s="75"/>
      <c r="F239" s="75"/>
      <c r="G239" s="75"/>
      <c r="H239" s="75"/>
      <c r="I239" s="75"/>
      <c r="J239" s="75"/>
      <c r="K239" s="75"/>
      <c r="L239" s="75"/>
      <c r="M239" s="75"/>
    </row>
    <row r="240" spans="1:13">
      <c r="A240" s="75"/>
      <c r="B240" s="75"/>
      <c r="C240" s="75"/>
      <c r="D240" s="75"/>
      <c r="E240" s="75"/>
      <c r="F240" s="75"/>
      <c r="G240" s="75"/>
      <c r="H240" s="75"/>
      <c r="I240" s="75"/>
      <c r="J240" s="75"/>
      <c r="K240" s="75"/>
      <c r="L240" s="75"/>
      <c r="M240" s="75"/>
    </row>
    <row r="241" spans="1:13">
      <c r="A241" s="75"/>
      <c r="B241" s="75"/>
      <c r="C241" s="75"/>
      <c r="D241" s="75"/>
      <c r="E241" s="75"/>
      <c r="F241" s="75"/>
      <c r="G241" s="75"/>
      <c r="H241" s="75"/>
      <c r="I241" s="75"/>
      <c r="J241" s="75"/>
      <c r="K241" s="75"/>
      <c r="L241" s="75"/>
      <c r="M241" s="75"/>
    </row>
    <row r="242" spans="1:13">
      <c r="A242" s="75"/>
      <c r="B242" s="75"/>
      <c r="C242" s="75"/>
      <c r="D242" s="75"/>
      <c r="E242" s="75"/>
      <c r="F242" s="75"/>
      <c r="G242" s="75"/>
      <c r="H242" s="75"/>
      <c r="I242" s="75"/>
      <c r="J242" s="75"/>
      <c r="K242" s="75"/>
      <c r="L242" s="75"/>
      <c r="M242" s="75"/>
    </row>
    <row r="243" spans="1:13">
      <c r="A243" s="75"/>
      <c r="B243" s="75"/>
      <c r="C243" s="75"/>
      <c r="D243" s="75"/>
      <c r="E243" s="75"/>
      <c r="F243" s="75"/>
      <c r="G243" s="75"/>
      <c r="H243" s="75"/>
      <c r="I243" s="75"/>
      <c r="J243" s="75"/>
      <c r="K243" s="75"/>
      <c r="L243" s="75"/>
      <c r="M243" s="75"/>
    </row>
    <row r="244" spans="1:13">
      <c r="A244" s="75"/>
      <c r="B244" s="75"/>
      <c r="C244" s="75"/>
      <c r="D244" s="75"/>
      <c r="E244" s="75"/>
      <c r="F244" s="75"/>
      <c r="G244" s="75"/>
      <c r="H244" s="75"/>
      <c r="I244" s="75"/>
      <c r="J244" s="75"/>
      <c r="K244" s="75"/>
      <c r="L244" s="75"/>
      <c r="M244" s="75"/>
    </row>
    <row r="245" spans="1:13">
      <c r="A245" s="75"/>
      <c r="B245" s="75"/>
      <c r="C245" s="75"/>
      <c r="D245" s="75"/>
      <c r="E245" s="75"/>
      <c r="F245" s="75"/>
      <c r="G245" s="75"/>
      <c r="H245" s="75"/>
      <c r="I245" s="75"/>
      <c r="J245" s="75"/>
      <c r="K245" s="75"/>
      <c r="L245" s="75"/>
      <c r="M245" s="75"/>
    </row>
    <row r="246" spans="1:13">
      <c r="A246" s="75"/>
      <c r="B246" s="75"/>
      <c r="C246" s="75"/>
      <c r="D246" s="75"/>
      <c r="E246" s="75"/>
      <c r="F246" s="75"/>
      <c r="G246" s="75"/>
      <c r="H246" s="75"/>
      <c r="I246" s="75"/>
      <c r="J246" s="75"/>
      <c r="K246" s="75"/>
      <c r="L246" s="75"/>
      <c r="M246" s="75"/>
    </row>
    <row r="247" spans="1:13">
      <c r="A247" s="75"/>
      <c r="B247" s="75"/>
      <c r="C247" s="75"/>
      <c r="D247" s="75"/>
      <c r="E247" s="75"/>
      <c r="F247" s="75"/>
      <c r="G247" s="75"/>
      <c r="H247" s="75"/>
      <c r="I247" s="75"/>
      <c r="J247" s="75"/>
      <c r="K247" s="75"/>
      <c r="L247" s="75"/>
      <c r="M247" s="75"/>
    </row>
    <row r="248" spans="1:13">
      <c r="A248" s="75"/>
      <c r="B248" s="75"/>
      <c r="C248" s="75"/>
      <c r="D248" s="75"/>
      <c r="E248" s="75"/>
      <c r="F248" s="75"/>
      <c r="G248" s="75"/>
      <c r="H248" s="75"/>
      <c r="I248" s="75"/>
      <c r="J248" s="75"/>
      <c r="K248" s="75"/>
      <c r="L248" s="75"/>
      <c r="M248" s="75"/>
    </row>
    <row r="249" spans="1:13">
      <c r="A249" s="75"/>
      <c r="B249" s="75"/>
      <c r="C249" s="75"/>
      <c r="D249" s="75"/>
      <c r="E249" s="75"/>
      <c r="F249" s="75"/>
      <c r="G249" s="75"/>
      <c r="H249" s="75"/>
      <c r="I249" s="75"/>
      <c r="J249" s="75"/>
      <c r="K249" s="75"/>
      <c r="L249" s="75"/>
      <c r="M249" s="75"/>
    </row>
    <row r="250" spans="1:13">
      <c r="A250" s="75"/>
      <c r="B250" s="75"/>
      <c r="C250" s="75"/>
      <c r="D250" s="75"/>
      <c r="E250" s="75"/>
      <c r="F250" s="75"/>
      <c r="G250" s="75"/>
      <c r="H250" s="75"/>
      <c r="I250" s="75"/>
      <c r="J250" s="75"/>
      <c r="K250" s="75"/>
      <c r="L250" s="75"/>
      <c r="M250" s="75"/>
    </row>
    <row r="251" spans="1:13">
      <c r="A251" s="75"/>
      <c r="B251" s="75"/>
      <c r="C251" s="75"/>
      <c r="D251" s="75"/>
      <c r="E251" s="75"/>
      <c r="F251" s="75"/>
      <c r="G251" s="75"/>
      <c r="H251" s="75"/>
      <c r="I251" s="75"/>
      <c r="J251" s="75"/>
      <c r="K251" s="75"/>
      <c r="L251" s="75"/>
      <c r="M251" s="75"/>
    </row>
    <row r="252" spans="1:13">
      <c r="A252" s="75"/>
      <c r="B252" s="75"/>
      <c r="C252" s="75"/>
      <c r="D252" s="75"/>
      <c r="E252" s="75"/>
      <c r="F252" s="75"/>
      <c r="G252" s="75"/>
      <c r="H252" s="75"/>
      <c r="I252" s="75"/>
      <c r="J252" s="75"/>
      <c r="K252" s="75"/>
      <c r="L252" s="75"/>
      <c r="M252" s="75"/>
    </row>
    <row r="253" spans="1:13">
      <c r="A253" s="75"/>
      <c r="B253" s="75"/>
      <c r="C253" s="75"/>
      <c r="D253" s="75"/>
      <c r="E253" s="75"/>
      <c r="F253" s="75"/>
      <c r="G253" s="75"/>
      <c r="H253" s="75"/>
      <c r="I253" s="75"/>
      <c r="J253" s="75"/>
      <c r="K253" s="75"/>
      <c r="L253" s="75"/>
      <c r="M253" s="75"/>
    </row>
    <row r="254" spans="1:13">
      <c r="A254" s="75"/>
      <c r="B254" s="75"/>
      <c r="C254" s="75"/>
      <c r="D254" s="75"/>
      <c r="E254" s="75"/>
      <c r="F254" s="75"/>
      <c r="G254" s="75"/>
      <c r="H254" s="75"/>
      <c r="I254" s="75"/>
      <c r="J254" s="75"/>
      <c r="K254" s="75"/>
      <c r="L254" s="75"/>
      <c r="M254" s="75"/>
    </row>
    <row r="255" spans="1:13">
      <c r="A255" s="75"/>
      <c r="B255" s="75"/>
      <c r="C255" s="75"/>
      <c r="D255" s="75"/>
      <c r="E255" s="75"/>
      <c r="F255" s="75"/>
      <c r="G255" s="75"/>
      <c r="H255" s="75"/>
      <c r="I255" s="75"/>
      <c r="J255" s="75"/>
      <c r="K255" s="75"/>
      <c r="L255" s="75"/>
      <c r="M255" s="75"/>
    </row>
    <row r="256" spans="1:13">
      <c r="A256" s="75"/>
      <c r="B256" s="75"/>
      <c r="C256" s="75"/>
      <c r="D256" s="75"/>
      <c r="E256" s="75"/>
      <c r="F256" s="75"/>
      <c r="G256" s="75"/>
      <c r="H256" s="75"/>
      <c r="I256" s="75"/>
      <c r="J256" s="75"/>
      <c r="K256" s="75"/>
      <c r="L256" s="75"/>
      <c r="M256" s="75"/>
    </row>
    <row r="257" spans="1:13">
      <c r="A257" s="75"/>
      <c r="B257" s="75"/>
      <c r="C257" s="75"/>
      <c r="D257" s="75"/>
      <c r="E257" s="75"/>
      <c r="F257" s="75"/>
      <c r="G257" s="75"/>
      <c r="H257" s="75"/>
      <c r="I257" s="75"/>
      <c r="J257" s="75"/>
      <c r="K257" s="75"/>
      <c r="L257" s="75"/>
      <c r="M257" s="75"/>
    </row>
    <row r="258" spans="1:13">
      <c r="A258" s="75"/>
      <c r="B258" s="75"/>
      <c r="C258" s="75"/>
      <c r="D258" s="75"/>
      <c r="E258" s="75"/>
      <c r="F258" s="75"/>
      <c r="G258" s="75"/>
      <c r="H258" s="75"/>
      <c r="I258" s="75"/>
      <c r="J258" s="75"/>
      <c r="K258" s="75"/>
      <c r="L258" s="75"/>
      <c r="M258" s="75"/>
    </row>
    <row r="259" spans="1:13">
      <c r="A259" s="75"/>
      <c r="B259" s="75"/>
      <c r="C259" s="75"/>
      <c r="D259" s="75"/>
      <c r="E259" s="75"/>
      <c r="F259" s="75"/>
      <c r="G259" s="75"/>
      <c r="H259" s="75"/>
      <c r="I259" s="75"/>
      <c r="J259" s="75"/>
      <c r="K259" s="75"/>
      <c r="L259" s="75"/>
      <c r="M259" s="75"/>
    </row>
    <row r="260" spans="1:13">
      <c r="A260" s="75"/>
      <c r="B260" s="75"/>
      <c r="C260" s="75"/>
      <c r="D260" s="75"/>
      <c r="E260" s="75"/>
      <c r="F260" s="75"/>
      <c r="G260" s="75"/>
      <c r="H260" s="75"/>
      <c r="I260" s="75"/>
      <c r="J260" s="75"/>
      <c r="K260" s="75"/>
      <c r="L260" s="75"/>
      <c r="M260" s="75"/>
    </row>
    <row r="261" spans="1:13">
      <c r="A261" s="75"/>
      <c r="B261" s="75"/>
      <c r="C261" s="75"/>
      <c r="D261" s="75"/>
      <c r="E261" s="75"/>
      <c r="F261" s="75"/>
      <c r="G261" s="75"/>
      <c r="H261" s="75"/>
      <c r="I261" s="75"/>
      <c r="J261" s="75"/>
      <c r="K261" s="75"/>
      <c r="L261" s="75"/>
      <c r="M261" s="75"/>
    </row>
    <row r="262" spans="1:13">
      <c r="A262" s="75"/>
      <c r="B262" s="75"/>
      <c r="C262" s="75"/>
      <c r="D262" s="75"/>
      <c r="E262" s="75"/>
      <c r="F262" s="75"/>
      <c r="G262" s="75"/>
      <c r="H262" s="75"/>
      <c r="I262" s="75"/>
      <c r="J262" s="75"/>
      <c r="K262" s="75"/>
      <c r="L262" s="75"/>
      <c r="M262" s="75"/>
    </row>
    <row r="263" spans="1:13">
      <c r="A263" s="75"/>
      <c r="B263" s="75"/>
      <c r="C263" s="75"/>
      <c r="D263" s="75"/>
      <c r="E263" s="75"/>
      <c r="F263" s="75"/>
      <c r="G263" s="75"/>
      <c r="H263" s="75"/>
      <c r="I263" s="75"/>
      <c r="J263" s="75"/>
      <c r="K263" s="75"/>
      <c r="L263" s="75"/>
      <c r="M263" s="75"/>
    </row>
    <row r="264" spans="1:13">
      <c r="A264" s="75"/>
      <c r="B264" s="75"/>
      <c r="C264" s="75"/>
      <c r="D264" s="75"/>
      <c r="E264" s="75"/>
      <c r="F264" s="75"/>
      <c r="G264" s="75"/>
      <c r="H264" s="75"/>
      <c r="I264" s="75"/>
      <c r="J264" s="75"/>
      <c r="K264" s="75"/>
      <c r="L264" s="75"/>
      <c r="M264" s="75"/>
    </row>
    <row r="265" spans="1:13">
      <c r="A265" s="75"/>
      <c r="B265" s="75"/>
      <c r="C265" s="75"/>
      <c r="D265" s="75"/>
      <c r="E265" s="75"/>
      <c r="F265" s="75"/>
      <c r="G265" s="75"/>
      <c r="H265" s="75"/>
      <c r="I265" s="75"/>
      <c r="J265" s="75"/>
      <c r="K265" s="75"/>
      <c r="L265" s="75"/>
      <c r="M265" s="75"/>
    </row>
    <row r="266" spans="1:13">
      <c r="A266" s="75"/>
      <c r="B266" s="75"/>
      <c r="C266" s="75"/>
      <c r="D266" s="75"/>
      <c r="E266" s="75"/>
      <c r="F266" s="75"/>
      <c r="G266" s="75"/>
      <c r="H266" s="75"/>
      <c r="I266" s="75"/>
      <c r="J266" s="75"/>
      <c r="K266" s="75"/>
      <c r="L266" s="75"/>
      <c r="M266" s="75"/>
    </row>
    <row r="267" spans="1:13">
      <c r="A267" s="75"/>
      <c r="B267" s="75"/>
      <c r="C267" s="75"/>
      <c r="D267" s="75"/>
      <c r="E267" s="75"/>
      <c r="F267" s="75"/>
      <c r="G267" s="75"/>
      <c r="H267" s="75"/>
      <c r="I267" s="75"/>
      <c r="J267" s="75"/>
      <c r="K267" s="75"/>
      <c r="L267" s="75"/>
      <c r="M267" s="75"/>
    </row>
    <row r="268" spans="1:13">
      <c r="A268" s="75"/>
      <c r="B268" s="75"/>
      <c r="C268" s="75"/>
      <c r="D268" s="75"/>
      <c r="E268" s="75"/>
      <c r="F268" s="75"/>
      <c r="G268" s="75"/>
      <c r="H268" s="75"/>
      <c r="I268" s="75"/>
      <c r="J268" s="75"/>
      <c r="K268" s="75"/>
      <c r="L268" s="75"/>
      <c r="M268" s="75"/>
    </row>
    <row r="269" spans="1:13">
      <c r="A269" s="75"/>
      <c r="B269" s="75"/>
      <c r="C269" s="75"/>
      <c r="D269" s="75"/>
      <c r="E269" s="75"/>
      <c r="F269" s="75"/>
      <c r="G269" s="75"/>
      <c r="H269" s="75"/>
      <c r="I269" s="75"/>
      <c r="J269" s="75"/>
      <c r="K269" s="75"/>
      <c r="L269" s="75"/>
      <c r="M269" s="75"/>
    </row>
    <row r="270" spans="1:13">
      <c r="A270" s="75"/>
      <c r="B270" s="75"/>
      <c r="C270" s="75"/>
      <c r="D270" s="75"/>
      <c r="E270" s="75"/>
      <c r="F270" s="75"/>
      <c r="G270" s="75"/>
      <c r="H270" s="75"/>
      <c r="I270" s="75"/>
      <c r="J270" s="75"/>
      <c r="K270" s="75"/>
      <c r="L270" s="75"/>
      <c r="M270" s="75"/>
    </row>
    <row r="271" spans="1:13">
      <c r="A271" s="75"/>
      <c r="B271" s="75"/>
      <c r="C271" s="75"/>
      <c r="D271" s="75"/>
      <c r="E271" s="75"/>
      <c r="F271" s="75"/>
      <c r="G271" s="75"/>
      <c r="H271" s="75"/>
      <c r="I271" s="75"/>
      <c r="J271" s="75"/>
      <c r="K271" s="75"/>
      <c r="L271" s="75"/>
      <c r="M271" s="75"/>
    </row>
    <row r="272" spans="1:13">
      <c r="A272" s="75"/>
      <c r="B272" s="75"/>
      <c r="C272" s="75"/>
      <c r="D272" s="75"/>
      <c r="E272" s="75"/>
      <c r="F272" s="75"/>
      <c r="G272" s="75"/>
      <c r="H272" s="75"/>
      <c r="I272" s="75"/>
      <c r="J272" s="75"/>
      <c r="K272" s="75"/>
      <c r="L272" s="75"/>
      <c r="M272" s="75"/>
    </row>
    <row r="273" spans="1:13">
      <c r="A273" s="75"/>
      <c r="B273" s="75"/>
      <c r="C273" s="75"/>
      <c r="D273" s="75"/>
      <c r="E273" s="75"/>
      <c r="F273" s="75"/>
      <c r="G273" s="75"/>
      <c r="H273" s="75"/>
      <c r="I273" s="75"/>
      <c r="J273" s="75"/>
      <c r="K273" s="75"/>
      <c r="L273" s="75"/>
      <c r="M273" s="75"/>
    </row>
    <row r="274" spans="1:13">
      <c r="A274" s="75"/>
      <c r="B274" s="75"/>
      <c r="C274" s="75"/>
      <c r="D274" s="75"/>
      <c r="E274" s="75"/>
      <c r="F274" s="75"/>
      <c r="G274" s="75"/>
      <c r="H274" s="75"/>
      <c r="I274" s="75"/>
      <c r="J274" s="75"/>
      <c r="K274" s="75"/>
      <c r="L274" s="75"/>
      <c r="M274" s="75"/>
    </row>
    <row r="275" spans="1:13">
      <c r="A275" s="75"/>
      <c r="B275" s="75"/>
      <c r="C275" s="75"/>
      <c r="D275" s="75"/>
      <c r="E275" s="75"/>
      <c r="F275" s="75"/>
      <c r="G275" s="75"/>
      <c r="H275" s="75"/>
      <c r="I275" s="75"/>
      <c r="J275" s="75"/>
      <c r="K275" s="75"/>
      <c r="L275" s="75"/>
      <c r="M275" s="75"/>
    </row>
    <row r="276" spans="1:13">
      <c r="A276" s="75"/>
      <c r="B276" s="75"/>
      <c r="C276" s="75"/>
      <c r="D276" s="75"/>
      <c r="E276" s="75"/>
      <c r="F276" s="75"/>
      <c r="G276" s="75"/>
      <c r="H276" s="75"/>
      <c r="I276" s="75"/>
      <c r="J276" s="75"/>
      <c r="K276" s="75"/>
      <c r="L276" s="75"/>
      <c r="M276" s="75"/>
    </row>
    <row r="277" spans="1:13">
      <c r="A277" s="75"/>
      <c r="B277" s="75"/>
      <c r="C277" s="75"/>
      <c r="D277" s="75"/>
      <c r="E277" s="75"/>
      <c r="F277" s="75"/>
      <c r="G277" s="75"/>
      <c r="H277" s="75"/>
      <c r="I277" s="75"/>
      <c r="J277" s="75"/>
      <c r="K277" s="75"/>
      <c r="L277" s="75"/>
      <c r="M277" s="75"/>
    </row>
    <row r="278" spans="1:13">
      <c r="A278" s="75"/>
      <c r="B278" s="75"/>
      <c r="C278" s="75"/>
      <c r="D278" s="75"/>
      <c r="E278" s="75"/>
      <c r="F278" s="75"/>
      <c r="G278" s="75"/>
      <c r="H278" s="75"/>
      <c r="I278" s="75"/>
      <c r="J278" s="75"/>
      <c r="K278" s="75"/>
      <c r="L278" s="75"/>
      <c r="M278" s="75"/>
    </row>
    <row r="279" spans="1:13">
      <c r="A279" s="75"/>
      <c r="B279" s="75"/>
      <c r="C279" s="75"/>
      <c r="D279" s="75"/>
      <c r="E279" s="75"/>
      <c r="F279" s="75"/>
      <c r="G279" s="75"/>
      <c r="H279" s="75"/>
      <c r="I279" s="75"/>
      <c r="J279" s="75"/>
      <c r="K279" s="75"/>
      <c r="L279" s="75"/>
      <c r="M279" s="75"/>
    </row>
    <row r="280" spans="1:13">
      <c r="A280" s="75"/>
      <c r="B280" s="75"/>
      <c r="C280" s="75"/>
      <c r="D280" s="75"/>
      <c r="E280" s="75"/>
      <c r="F280" s="75"/>
      <c r="G280" s="75"/>
      <c r="H280" s="75"/>
      <c r="I280" s="75"/>
      <c r="J280" s="75"/>
      <c r="K280" s="75"/>
      <c r="L280" s="75"/>
      <c r="M280" s="75"/>
    </row>
    <row r="281" spans="1:13">
      <c r="A281" s="75"/>
      <c r="B281" s="75"/>
      <c r="C281" s="75"/>
      <c r="D281" s="75"/>
      <c r="E281" s="75"/>
      <c r="F281" s="75"/>
      <c r="G281" s="75"/>
      <c r="H281" s="75"/>
      <c r="I281" s="75"/>
      <c r="J281" s="75"/>
      <c r="K281" s="75"/>
      <c r="L281" s="75"/>
      <c r="M281" s="75"/>
    </row>
    <row r="282" spans="1:13">
      <c r="A282" s="75"/>
      <c r="B282" s="75"/>
      <c r="C282" s="75"/>
      <c r="D282" s="75"/>
      <c r="E282" s="75"/>
      <c r="F282" s="75"/>
      <c r="G282" s="75"/>
      <c r="H282" s="75"/>
      <c r="I282" s="75"/>
      <c r="J282" s="75"/>
      <c r="K282" s="75"/>
      <c r="L282" s="75"/>
      <c r="M282" s="75"/>
    </row>
    <row r="283" spans="1:13">
      <c r="A283" s="75"/>
      <c r="B283" s="75"/>
      <c r="C283" s="75"/>
      <c r="D283" s="75"/>
      <c r="E283" s="75"/>
      <c r="F283" s="75"/>
      <c r="G283" s="75"/>
      <c r="H283" s="75"/>
      <c r="I283" s="75"/>
      <c r="J283" s="75"/>
      <c r="K283" s="75"/>
      <c r="L283" s="75"/>
      <c r="M283" s="75"/>
    </row>
    <row r="284" spans="1:13">
      <c r="A284" s="75"/>
      <c r="B284" s="75"/>
      <c r="C284" s="75"/>
      <c r="D284" s="75"/>
      <c r="E284" s="75"/>
      <c r="F284" s="75"/>
      <c r="G284" s="75"/>
      <c r="H284" s="75"/>
      <c r="I284" s="75"/>
      <c r="J284" s="75"/>
      <c r="K284" s="75"/>
      <c r="L284" s="75"/>
      <c r="M284" s="75"/>
    </row>
    <row r="285" spans="1:13">
      <c r="A285" s="75"/>
      <c r="B285" s="75"/>
      <c r="C285" s="75"/>
      <c r="D285" s="75"/>
      <c r="E285" s="75"/>
      <c r="F285" s="75"/>
      <c r="G285" s="75"/>
      <c r="H285" s="75"/>
      <c r="I285" s="75"/>
      <c r="J285" s="75"/>
      <c r="K285" s="75"/>
      <c r="L285" s="75"/>
      <c r="M285" s="75"/>
    </row>
    <row r="286" spans="1:13">
      <c r="A286" s="75"/>
      <c r="B286" s="75"/>
      <c r="C286" s="75"/>
      <c r="D286" s="75"/>
      <c r="E286" s="75"/>
      <c r="F286" s="75"/>
      <c r="G286" s="75"/>
      <c r="H286" s="75"/>
      <c r="I286" s="75"/>
      <c r="J286" s="75"/>
      <c r="K286" s="75"/>
      <c r="L286" s="75"/>
      <c r="M286" s="75"/>
    </row>
    <row r="287" spans="1:13">
      <c r="A287" s="75"/>
      <c r="B287" s="75"/>
      <c r="C287" s="75"/>
      <c r="D287" s="75"/>
      <c r="E287" s="75"/>
      <c r="F287" s="75"/>
      <c r="G287" s="75"/>
      <c r="H287" s="75"/>
      <c r="I287" s="75"/>
      <c r="J287" s="75"/>
      <c r="K287" s="75"/>
      <c r="L287" s="75"/>
      <c r="M287" s="75"/>
    </row>
    <row r="288" spans="1:13">
      <c r="A288" s="75"/>
      <c r="B288" s="75"/>
      <c r="C288" s="75"/>
      <c r="D288" s="75"/>
      <c r="E288" s="75"/>
      <c r="F288" s="75"/>
      <c r="G288" s="75"/>
      <c r="H288" s="75"/>
      <c r="I288" s="75"/>
      <c r="J288" s="75"/>
      <c r="K288" s="75"/>
      <c r="L288" s="75"/>
      <c r="M288" s="75"/>
    </row>
    <row r="289" spans="1:13">
      <c r="A289" s="75"/>
      <c r="B289" s="75"/>
      <c r="C289" s="75"/>
      <c r="D289" s="75"/>
      <c r="E289" s="75"/>
      <c r="F289" s="75"/>
      <c r="G289" s="75"/>
      <c r="H289" s="75"/>
      <c r="I289" s="75"/>
      <c r="J289" s="75"/>
      <c r="K289" s="75"/>
      <c r="L289" s="75"/>
      <c r="M289" s="75"/>
    </row>
    <row r="290" spans="1:13">
      <c r="A290" s="75"/>
      <c r="B290" s="75"/>
      <c r="C290" s="75"/>
      <c r="D290" s="75"/>
      <c r="E290" s="75"/>
      <c r="F290" s="75"/>
      <c r="G290" s="75"/>
      <c r="H290" s="75"/>
      <c r="I290" s="75"/>
      <c r="J290" s="75"/>
      <c r="K290" s="75"/>
      <c r="L290" s="75"/>
      <c r="M290" s="75"/>
    </row>
    <row r="291" spans="1:13">
      <c r="A291" s="75"/>
      <c r="B291" s="75"/>
      <c r="C291" s="75"/>
      <c r="D291" s="75"/>
      <c r="E291" s="75"/>
      <c r="F291" s="75"/>
      <c r="G291" s="75"/>
      <c r="H291" s="75"/>
      <c r="I291" s="75"/>
      <c r="J291" s="75"/>
      <c r="K291" s="75"/>
      <c r="L291" s="75"/>
      <c r="M291" s="75"/>
    </row>
    <row r="292" spans="1:13">
      <c r="A292" s="75"/>
      <c r="B292" s="75"/>
      <c r="C292" s="75"/>
      <c r="D292" s="75"/>
      <c r="E292" s="75"/>
      <c r="F292" s="75"/>
      <c r="G292" s="75"/>
      <c r="H292" s="75"/>
      <c r="I292" s="75"/>
      <c r="J292" s="75"/>
      <c r="K292" s="75"/>
      <c r="L292" s="75"/>
      <c r="M292" s="75"/>
    </row>
    <row r="293" spans="1:13">
      <c r="A293" s="75"/>
      <c r="B293" s="75"/>
      <c r="C293" s="75"/>
      <c r="D293" s="75"/>
      <c r="E293" s="75"/>
      <c r="F293" s="75"/>
      <c r="G293" s="75"/>
      <c r="H293" s="75"/>
      <c r="I293" s="75"/>
      <c r="J293" s="75"/>
      <c r="K293" s="75"/>
      <c r="L293" s="75"/>
      <c r="M293" s="75"/>
    </row>
    <row r="294" spans="1:13">
      <c r="A294" s="75"/>
      <c r="B294" s="75"/>
      <c r="C294" s="75"/>
      <c r="D294" s="75"/>
      <c r="E294" s="75"/>
      <c r="F294" s="75"/>
      <c r="G294" s="75"/>
      <c r="H294" s="75"/>
      <c r="I294" s="75"/>
      <c r="J294" s="75"/>
      <c r="K294" s="75"/>
      <c r="L294" s="75"/>
      <c r="M294" s="75"/>
    </row>
    <row r="295" spans="1:13">
      <c r="A295" s="75"/>
      <c r="B295" s="75"/>
      <c r="C295" s="75"/>
      <c r="D295" s="75"/>
      <c r="E295" s="75"/>
      <c r="F295" s="75"/>
      <c r="G295" s="75"/>
      <c r="H295" s="75"/>
      <c r="I295" s="75"/>
      <c r="J295" s="75"/>
      <c r="K295" s="75"/>
      <c r="L295" s="75"/>
      <c r="M295" s="75"/>
    </row>
    <row r="296" spans="1:13">
      <c r="A296" s="75"/>
      <c r="B296" s="75"/>
      <c r="C296" s="75"/>
      <c r="D296" s="75"/>
      <c r="E296" s="75"/>
      <c r="F296" s="75"/>
      <c r="G296" s="75"/>
      <c r="H296" s="75"/>
      <c r="I296" s="75"/>
      <c r="J296" s="75"/>
      <c r="K296" s="75"/>
      <c r="L296" s="75"/>
      <c r="M296" s="75"/>
    </row>
    <row r="297" spans="1:13">
      <c r="A297" s="75"/>
      <c r="B297" s="75"/>
      <c r="C297" s="75"/>
      <c r="D297" s="75"/>
      <c r="E297" s="75"/>
      <c r="F297" s="75"/>
      <c r="G297" s="75"/>
      <c r="H297" s="75"/>
      <c r="I297" s="75"/>
      <c r="J297" s="75"/>
      <c r="K297" s="75"/>
      <c r="L297" s="75"/>
      <c r="M297" s="75"/>
    </row>
    <row r="298" spans="1:13">
      <c r="A298" s="75"/>
      <c r="B298" s="75"/>
      <c r="C298" s="75"/>
      <c r="D298" s="75"/>
      <c r="E298" s="75"/>
      <c r="F298" s="75"/>
      <c r="G298" s="75"/>
      <c r="H298" s="75"/>
      <c r="I298" s="75"/>
      <c r="J298" s="75"/>
      <c r="K298" s="75"/>
      <c r="L298" s="75"/>
      <c r="M298" s="75"/>
    </row>
    <row r="299" spans="1:13">
      <c r="A299" s="75"/>
      <c r="B299" s="75"/>
      <c r="C299" s="75"/>
      <c r="D299" s="75"/>
      <c r="E299" s="75"/>
      <c r="F299" s="75"/>
      <c r="G299" s="75"/>
      <c r="H299" s="75"/>
      <c r="I299" s="75"/>
      <c r="J299" s="75"/>
      <c r="K299" s="75"/>
      <c r="L299" s="75"/>
      <c r="M299" s="75"/>
    </row>
    <row r="300" spans="1:13">
      <c r="A300" s="75"/>
      <c r="B300" s="75"/>
      <c r="C300" s="75"/>
      <c r="D300" s="75"/>
      <c r="E300" s="75"/>
      <c r="F300" s="75"/>
      <c r="G300" s="75"/>
      <c r="H300" s="75"/>
      <c r="I300" s="75"/>
      <c r="J300" s="75"/>
      <c r="K300" s="75"/>
      <c r="L300" s="75"/>
      <c r="M300" s="75"/>
    </row>
    <row r="301" spans="1:13">
      <c r="A301" s="75"/>
      <c r="B301" s="75"/>
      <c r="C301" s="75"/>
      <c r="D301" s="75"/>
      <c r="E301" s="75"/>
      <c r="F301" s="75"/>
      <c r="G301" s="75"/>
      <c r="H301" s="75"/>
      <c r="I301" s="75"/>
      <c r="J301" s="75"/>
      <c r="K301" s="75"/>
      <c r="L301" s="75"/>
      <c r="M301" s="75"/>
    </row>
    <row r="302" spans="1:13">
      <c r="A302" s="75"/>
      <c r="B302" s="75"/>
      <c r="C302" s="75"/>
      <c r="D302" s="75"/>
      <c r="E302" s="75"/>
      <c r="F302" s="75"/>
      <c r="G302" s="75"/>
      <c r="H302" s="75"/>
      <c r="I302" s="75"/>
      <c r="J302" s="75"/>
      <c r="K302" s="75"/>
      <c r="L302" s="75"/>
      <c r="M302" s="75"/>
    </row>
    <row r="303" spans="1:13">
      <c r="A303" s="75"/>
      <c r="B303" s="75"/>
      <c r="C303" s="75"/>
      <c r="D303" s="75"/>
      <c r="E303" s="75"/>
      <c r="F303" s="75"/>
      <c r="G303" s="75"/>
      <c r="H303" s="75"/>
      <c r="I303" s="75"/>
      <c r="J303" s="75"/>
      <c r="K303" s="75"/>
      <c r="L303" s="75"/>
      <c r="M303" s="75"/>
    </row>
    <row r="304" spans="1:13">
      <c r="A304" s="75"/>
      <c r="B304" s="75"/>
      <c r="C304" s="75"/>
      <c r="D304" s="75"/>
      <c r="E304" s="75"/>
      <c r="F304" s="75"/>
      <c r="G304" s="75"/>
      <c r="H304" s="75"/>
      <c r="I304" s="75"/>
      <c r="J304" s="75"/>
      <c r="K304" s="75"/>
      <c r="L304" s="75"/>
      <c r="M304" s="75"/>
    </row>
    <row r="305" spans="1:13">
      <c r="A305" s="75"/>
      <c r="B305" s="75"/>
      <c r="C305" s="75"/>
      <c r="D305" s="75"/>
      <c r="E305" s="75"/>
      <c r="F305" s="75"/>
      <c r="G305" s="75"/>
      <c r="H305" s="75"/>
      <c r="I305" s="75"/>
      <c r="J305" s="75"/>
      <c r="K305" s="75"/>
      <c r="L305" s="75"/>
      <c r="M305" s="75"/>
    </row>
    <row r="306" spans="1:13">
      <c r="A306" s="75"/>
      <c r="B306" s="75"/>
      <c r="C306" s="75"/>
      <c r="D306" s="75"/>
      <c r="E306" s="75"/>
      <c r="F306" s="75"/>
      <c r="G306" s="75"/>
      <c r="H306" s="75"/>
      <c r="I306" s="75"/>
      <c r="J306" s="75"/>
      <c r="K306" s="75"/>
      <c r="L306" s="75"/>
      <c r="M306" s="75"/>
    </row>
    <row r="307" spans="1:13">
      <c r="A307" s="75"/>
      <c r="B307" s="75"/>
      <c r="C307" s="75"/>
      <c r="D307" s="75"/>
      <c r="E307" s="75"/>
      <c r="F307" s="75"/>
      <c r="G307" s="75"/>
      <c r="H307" s="75"/>
      <c r="I307" s="75"/>
      <c r="J307" s="75"/>
      <c r="K307" s="75"/>
      <c r="L307" s="75"/>
      <c r="M307" s="75"/>
    </row>
    <row r="308" spans="1:13">
      <c r="A308" s="75"/>
      <c r="B308" s="75"/>
      <c r="C308" s="75"/>
      <c r="D308" s="75"/>
      <c r="E308" s="75"/>
      <c r="F308" s="75"/>
      <c r="G308" s="75"/>
      <c r="H308" s="75"/>
      <c r="I308" s="75"/>
      <c r="J308" s="75"/>
      <c r="K308" s="75"/>
      <c r="L308" s="75"/>
      <c r="M308" s="75"/>
    </row>
    <row r="309" spans="1:13">
      <c r="A309" s="75"/>
      <c r="B309" s="75"/>
      <c r="C309" s="75"/>
      <c r="D309" s="75"/>
      <c r="E309" s="75"/>
      <c r="F309" s="75"/>
      <c r="G309" s="75"/>
      <c r="H309" s="75"/>
      <c r="I309" s="75"/>
      <c r="J309" s="75"/>
      <c r="K309" s="75"/>
      <c r="L309" s="75"/>
      <c r="M309" s="75"/>
    </row>
    <row r="310" spans="1:13">
      <c r="A310" s="75"/>
      <c r="B310" s="75"/>
      <c r="C310" s="75"/>
      <c r="D310" s="75"/>
      <c r="E310" s="75"/>
      <c r="F310" s="75"/>
      <c r="G310" s="75"/>
      <c r="H310" s="75"/>
      <c r="I310" s="75"/>
      <c r="J310" s="75"/>
      <c r="K310" s="75"/>
      <c r="L310" s="75"/>
      <c r="M310" s="75"/>
    </row>
    <row r="311" spans="1:13">
      <c r="A311" s="75"/>
      <c r="B311" s="75"/>
      <c r="C311" s="75"/>
      <c r="D311" s="75"/>
      <c r="E311" s="75"/>
      <c r="F311" s="75"/>
      <c r="G311" s="75"/>
      <c r="H311" s="75"/>
      <c r="I311" s="75"/>
      <c r="J311" s="75"/>
      <c r="K311" s="75"/>
      <c r="L311" s="75"/>
      <c r="M311" s="75"/>
    </row>
    <row r="312" spans="1:13">
      <c r="A312" s="75"/>
      <c r="B312" s="75"/>
      <c r="C312" s="75"/>
      <c r="D312" s="75"/>
      <c r="E312" s="75"/>
      <c r="F312" s="75"/>
      <c r="G312" s="75"/>
      <c r="H312" s="75"/>
      <c r="I312" s="75"/>
      <c r="J312" s="75"/>
      <c r="K312" s="75"/>
      <c r="L312" s="75"/>
      <c r="M312" s="75"/>
    </row>
    <row r="313" spans="1:13">
      <c r="A313" s="75"/>
      <c r="B313" s="75"/>
      <c r="C313" s="75"/>
      <c r="D313" s="75"/>
      <c r="E313" s="75"/>
      <c r="F313" s="75"/>
      <c r="G313" s="75"/>
      <c r="H313" s="75"/>
      <c r="I313" s="75"/>
      <c r="J313" s="75"/>
      <c r="K313" s="75"/>
      <c r="L313" s="75"/>
      <c r="M313" s="75"/>
    </row>
    <row r="314" spans="1:13">
      <c r="A314" s="75"/>
      <c r="B314" s="75"/>
      <c r="C314" s="75"/>
      <c r="D314" s="75"/>
      <c r="E314" s="75"/>
      <c r="F314" s="75"/>
      <c r="G314" s="75"/>
      <c r="H314" s="75"/>
      <c r="I314" s="75"/>
      <c r="J314" s="75"/>
      <c r="K314" s="75"/>
      <c r="L314" s="75"/>
      <c r="M314" s="75"/>
    </row>
  </sheetData>
  <sheetProtection sheet="1" formatCells="0" formatColumns="0" formatRows="0" insertColumns="0" insertRows="0" insertHyperlinks="0" deleteColumns="0" deleteRows="0" sort="0" autoFilter="0" pivotTables="0"/>
  <mergeCells count="47">
    <mergeCell ref="H25:I25"/>
    <mergeCell ref="H26:I26"/>
    <mergeCell ref="H34:I34"/>
    <mergeCell ref="F3:H3"/>
    <mergeCell ref="H21:I21"/>
    <mergeCell ref="H27:I27"/>
    <mergeCell ref="H28:I28"/>
    <mergeCell ref="H30:I30"/>
    <mergeCell ref="H31:I31"/>
    <mergeCell ref="H32:I32"/>
    <mergeCell ref="H22:I22"/>
    <mergeCell ref="H23:I23"/>
    <mergeCell ref="H24:I24"/>
    <mergeCell ref="H33:I33"/>
    <mergeCell ref="B4:E4"/>
    <mergeCell ref="B7:I7"/>
    <mergeCell ref="H17:I17"/>
    <mergeCell ref="H18:I18"/>
    <mergeCell ref="H20:I20"/>
    <mergeCell ref="H19:I19"/>
    <mergeCell ref="C11:E12"/>
    <mergeCell ref="H89:H90"/>
    <mergeCell ref="D92:E92"/>
    <mergeCell ref="C88:C91"/>
    <mergeCell ref="E52:F52"/>
    <mergeCell ref="H35:I35"/>
    <mergeCell ref="B37:C37"/>
    <mergeCell ref="E37:F37"/>
    <mergeCell ref="H37:I37"/>
    <mergeCell ref="H38:I38"/>
    <mergeCell ref="C47:C51"/>
    <mergeCell ref="H48:H49"/>
    <mergeCell ref="D51:E51"/>
    <mergeCell ref="D48:D49"/>
    <mergeCell ref="E48:F49"/>
    <mergeCell ref="D89:D90"/>
    <mergeCell ref="E89:F90"/>
    <mergeCell ref="C54:C57"/>
    <mergeCell ref="E60:E61"/>
    <mergeCell ref="H60:H61"/>
    <mergeCell ref="D60:D61"/>
    <mergeCell ref="C59:C62"/>
    <mergeCell ref="F55:F56"/>
    <mergeCell ref="H55:H56"/>
    <mergeCell ref="D55:D56"/>
    <mergeCell ref="E55:E56"/>
    <mergeCell ref="F60:F61"/>
  </mergeCells>
  <phoneticPr fontId="8" type="noConversion"/>
  <conditionalFormatting sqref="B20 H20:I20">
    <cfRule type="expression" dxfId="27" priority="27">
      <formula>$C$11="Energy Rating"</formula>
    </cfRule>
  </conditionalFormatting>
  <conditionalFormatting sqref="B21 H21:I21">
    <cfRule type="expression" dxfId="26" priority="15">
      <formula>$C$11="Water Rating"</formula>
    </cfRule>
  </conditionalFormatting>
  <conditionalFormatting sqref="B22 H22:I22">
    <cfRule type="expression" dxfId="25" priority="26">
      <formula>$C$11="Energy Rating"</formula>
    </cfRule>
  </conditionalFormatting>
  <conditionalFormatting sqref="B37:F37 H37:I37 F38">
    <cfRule type="expression" dxfId="24" priority="20">
      <formula>$C$11="Energy Rating"</formula>
    </cfRule>
  </conditionalFormatting>
  <conditionalFormatting sqref="B30:I35">
    <cfRule type="expression" dxfId="23" priority="14">
      <formula>$C$11="Water Rating"</formula>
    </cfRule>
  </conditionalFormatting>
  <conditionalFormatting sqref="E54">
    <cfRule type="expression" dxfId="22" priority="29" stopIfTrue="1">
      <formula>(#REF!="")</formula>
    </cfRule>
    <cfRule type="expression" dxfId="21" priority="30" stopIfTrue="1">
      <formula>OR(#REF!="ERROR: Rating must be in 0.5 star increment")</formula>
    </cfRule>
  </conditionalFormatting>
  <conditionalFormatting sqref="E48:F49 E52:F52 E54:F63">
    <cfRule type="expression" dxfId="20" priority="12">
      <formula>$C$11="Water Rating"</formula>
    </cfRule>
  </conditionalFormatting>
  <conditionalFormatting sqref="E89:F90 F92">
    <cfRule type="expression" dxfId="19" priority="16">
      <formula>$C$11="Energy Rating"</formula>
    </cfRule>
  </conditionalFormatting>
  <conditionalFormatting sqref="H38:I38">
    <cfRule type="expression" dxfId="18" priority="19">
      <formula>$C$11="Energy Rating"</formula>
    </cfRule>
  </conditionalFormatting>
  <conditionalFormatting sqref="J27">
    <cfRule type="expression" dxfId="17" priority="18">
      <formula>$C$11="Energy Rating"</formula>
    </cfRule>
  </conditionalFormatting>
  <conditionalFormatting sqref="C11:E12 B28 H28:I28">
    <cfRule type="expression" dxfId="16" priority="2">
      <formula>AND($C$11="Water Rating", $H$27="Yes")</formula>
    </cfRule>
  </conditionalFormatting>
  <conditionalFormatting sqref="H28:I28 B28">
    <cfRule type="expression" dxfId="15" priority="1">
      <formula>AND($C$11="Energy &amp; Water Ratings", $H$27="Yes")</formula>
    </cfRule>
  </conditionalFormatting>
  <dataValidations count="5">
    <dataValidation type="list" allowBlank="1" showInputMessage="1" showErrorMessage="1" sqref="H27:I27" xr:uid="{2411BBE6-1811-4BA2-B9B8-CB13245EA94D}">
      <formula1>"&lt;select&gt;, Yes, No"</formula1>
    </dataValidation>
    <dataValidation type="decimal" allowBlank="1" showInputMessage="1" showErrorMessage="1" sqref="JF10:JF14 TB10:TB14 ACX10:ACX14 AMT10:AMT14 AWP10:AWP14 BGL10:BGL14 BQH10:BQH14 CAD10:CAD14 CJZ10:CJZ14 CTV10:CTV14 DDR10:DDR14 DNN10:DNN14 DXJ10:DXJ14 EHF10:EHF14 ERB10:ERB14 FAX10:FAX14 FKT10:FKT14 FUP10:FUP14 GEL10:GEL14 GOH10:GOH14 GYD10:GYD14 HHZ10:HHZ14 HRV10:HRV14 IBR10:IBR14 ILN10:ILN14 IVJ10:IVJ14 JFF10:JFF14 JPB10:JPB14 JYX10:JYX14 KIT10:KIT14 KSP10:KSP14 LCL10:LCL14 LMH10:LMH14 LWD10:LWD14 MFZ10:MFZ14 MPV10:MPV14 MZR10:MZR14 NJN10:NJN14 NTJ10:NTJ14 ODF10:ODF14 ONB10:ONB14 OWX10:OWX14 PGT10:PGT14 PQP10:PQP14 QAL10:QAL14 QKH10:QKH14 QUD10:QUD14 RDZ10:RDZ14 RNV10:RNV14 RXR10:RXR14 SHN10:SHN14 SRJ10:SRJ14 TBF10:TBF14 TLB10:TLB14 TUX10:TUX14 UET10:UET14 UOP10:UOP14 UYL10:UYL14 VIH10:VIH14 VSD10:VSD14 WBZ10:WBZ14 WLV10:WLV14 WVR10:WVR14 WVR983096:WVR983097 D65592:D65593 JF65592:JF65593 TB65592:TB65593 ACX65592:ACX65593 AMT65592:AMT65593 AWP65592:AWP65593 BGL65592:BGL65593 BQH65592:BQH65593 CAD65592:CAD65593 CJZ65592:CJZ65593 CTV65592:CTV65593 DDR65592:DDR65593 DNN65592:DNN65593 DXJ65592:DXJ65593 EHF65592:EHF65593 ERB65592:ERB65593 FAX65592:FAX65593 FKT65592:FKT65593 FUP65592:FUP65593 GEL65592:GEL65593 GOH65592:GOH65593 GYD65592:GYD65593 HHZ65592:HHZ65593 HRV65592:HRV65593 IBR65592:IBR65593 ILN65592:ILN65593 IVJ65592:IVJ65593 JFF65592:JFF65593 JPB65592:JPB65593 JYX65592:JYX65593 KIT65592:KIT65593 KSP65592:KSP65593 LCL65592:LCL65593 LMH65592:LMH65593 LWD65592:LWD65593 MFZ65592:MFZ65593 MPV65592:MPV65593 MZR65592:MZR65593 NJN65592:NJN65593 NTJ65592:NTJ65593 ODF65592:ODF65593 ONB65592:ONB65593 OWX65592:OWX65593 PGT65592:PGT65593 PQP65592:PQP65593 QAL65592:QAL65593 QKH65592:QKH65593 QUD65592:QUD65593 RDZ65592:RDZ65593 RNV65592:RNV65593 RXR65592:RXR65593 SHN65592:SHN65593 SRJ65592:SRJ65593 TBF65592:TBF65593 TLB65592:TLB65593 TUX65592:TUX65593 UET65592:UET65593 UOP65592:UOP65593 UYL65592:UYL65593 VIH65592:VIH65593 VSD65592:VSD65593 WBZ65592:WBZ65593 WLV65592:WLV65593 WVR65592:WVR65593 D131128:D131129 JF131128:JF131129 TB131128:TB131129 ACX131128:ACX131129 AMT131128:AMT131129 AWP131128:AWP131129 BGL131128:BGL131129 BQH131128:BQH131129 CAD131128:CAD131129 CJZ131128:CJZ131129 CTV131128:CTV131129 DDR131128:DDR131129 DNN131128:DNN131129 DXJ131128:DXJ131129 EHF131128:EHF131129 ERB131128:ERB131129 FAX131128:FAX131129 FKT131128:FKT131129 FUP131128:FUP131129 GEL131128:GEL131129 GOH131128:GOH131129 GYD131128:GYD131129 HHZ131128:HHZ131129 HRV131128:HRV131129 IBR131128:IBR131129 ILN131128:ILN131129 IVJ131128:IVJ131129 JFF131128:JFF131129 JPB131128:JPB131129 JYX131128:JYX131129 KIT131128:KIT131129 KSP131128:KSP131129 LCL131128:LCL131129 LMH131128:LMH131129 LWD131128:LWD131129 MFZ131128:MFZ131129 MPV131128:MPV131129 MZR131128:MZR131129 NJN131128:NJN131129 NTJ131128:NTJ131129 ODF131128:ODF131129 ONB131128:ONB131129 OWX131128:OWX131129 PGT131128:PGT131129 PQP131128:PQP131129 QAL131128:QAL131129 QKH131128:QKH131129 QUD131128:QUD131129 RDZ131128:RDZ131129 RNV131128:RNV131129 RXR131128:RXR131129 SHN131128:SHN131129 SRJ131128:SRJ131129 TBF131128:TBF131129 TLB131128:TLB131129 TUX131128:TUX131129 UET131128:UET131129 UOP131128:UOP131129 UYL131128:UYL131129 VIH131128:VIH131129 VSD131128:VSD131129 WBZ131128:WBZ131129 WLV131128:WLV131129 WVR131128:WVR131129 D196664:D196665 JF196664:JF196665 TB196664:TB196665 ACX196664:ACX196665 AMT196664:AMT196665 AWP196664:AWP196665 BGL196664:BGL196665 BQH196664:BQH196665 CAD196664:CAD196665 CJZ196664:CJZ196665 CTV196664:CTV196665 DDR196664:DDR196665 DNN196664:DNN196665 DXJ196664:DXJ196665 EHF196664:EHF196665 ERB196664:ERB196665 FAX196664:FAX196665 FKT196664:FKT196665 FUP196664:FUP196665 GEL196664:GEL196665 GOH196664:GOH196665 GYD196664:GYD196665 HHZ196664:HHZ196665 HRV196664:HRV196665 IBR196664:IBR196665 ILN196664:ILN196665 IVJ196664:IVJ196665 JFF196664:JFF196665 JPB196664:JPB196665 JYX196664:JYX196665 KIT196664:KIT196665 KSP196664:KSP196665 LCL196664:LCL196665 LMH196664:LMH196665 LWD196664:LWD196665 MFZ196664:MFZ196665 MPV196664:MPV196665 MZR196664:MZR196665 NJN196664:NJN196665 NTJ196664:NTJ196665 ODF196664:ODF196665 ONB196664:ONB196665 OWX196664:OWX196665 PGT196664:PGT196665 PQP196664:PQP196665 QAL196664:QAL196665 QKH196664:QKH196665 QUD196664:QUD196665 RDZ196664:RDZ196665 RNV196664:RNV196665 RXR196664:RXR196665 SHN196664:SHN196665 SRJ196664:SRJ196665 TBF196664:TBF196665 TLB196664:TLB196665 TUX196664:TUX196665 UET196664:UET196665 UOP196664:UOP196665 UYL196664:UYL196665 VIH196664:VIH196665 VSD196664:VSD196665 WBZ196664:WBZ196665 WLV196664:WLV196665 WVR196664:WVR196665 D262200:D262201 JF262200:JF262201 TB262200:TB262201 ACX262200:ACX262201 AMT262200:AMT262201 AWP262200:AWP262201 BGL262200:BGL262201 BQH262200:BQH262201 CAD262200:CAD262201 CJZ262200:CJZ262201 CTV262200:CTV262201 DDR262200:DDR262201 DNN262200:DNN262201 DXJ262200:DXJ262201 EHF262200:EHF262201 ERB262200:ERB262201 FAX262200:FAX262201 FKT262200:FKT262201 FUP262200:FUP262201 GEL262200:GEL262201 GOH262200:GOH262201 GYD262200:GYD262201 HHZ262200:HHZ262201 HRV262200:HRV262201 IBR262200:IBR262201 ILN262200:ILN262201 IVJ262200:IVJ262201 JFF262200:JFF262201 JPB262200:JPB262201 JYX262200:JYX262201 KIT262200:KIT262201 KSP262200:KSP262201 LCL262200:LCL262201 LMH262200:LMH262201 LWD262200:LWD262201 MFZ262200:MFZ262201 MPV262200:MPV262201 MZR262200:MZR262201 NJN262200:NJN262201 NTJ262200:NTJ262201 ODF262200:ODF262201 ONB262200:ONB262201 OWX262200:OWX262201 PGT262200:PGT262201 PQP262200:PQP262201 QAL262200:QAL262201 QKH262200:QKH262201 QUD262200:QUD262201 RDZ262200:RDZ262201 RNV262200:RNV262201 RXR262200:RXR262201 SHN262200:SHN262201 SRJ262200:SRJ262201 TBF262200:TBF262201 TLB262200:TLB262201 TUX262200:TUX262201 UET262200:UET262201 UOP262200:UOP262201 UYL262200:UYL262201 VIH262200:VIH262201 VSD262200:VSD262201 WBZ262200:WBZ262201 WLV262200:WLV262201 WVR262200:WVR262201 D327736:D327737 JF327736:JF327737 TB327736:TB327737 ACX327736:ACX327737 AMT327736:AMT327737 AWP327736:AWP327737 BGL327736:BGL327737 BQH327736:BQH327737 CAD327736:CAD327737 CJZ327736:CJZ327737 CTV327736:CTV327737 DDR327736:DDR327737 DNN327736:DNN327737 DXJ327736:DXJ327737 EHF327736:EHF327737 ERB327736:ERB327737 FAX327736:FAX327737 FKT327736:FKT327737 FUP327736:FUP327737 GEL327736:GEL327737 GOH327736:GOH327737 GYD327736:GYD327737 HHZ327736:HHZ327737 HRV327736:HRV327737 IBR327736:IBR327737 ILN327736:ILN327737 IVJ327736:IVJ327737 JFF327736:JFF327737 JPB327736:JPB327737 JYX327736:JYX327737 KIT327736:KIT327737 KSP327736:KSP327737 LCL327736:LCL327737 LMH327736:LMH327737 LWD327736:LWD327737 MFZ327736:MFZ327737 MPV327736:MPV327737 MZR327736:MZR327737 NJN327736:NJN327737 NTJ327736:NTJ327737 ODF327736:ODF327737 ONB327736:ONB327737 OWX327736:OWX327737 PGT327736:PGT327737 PQP327736:PQP327737 QAL327736:QAL327737 QKH327736:QKH327737 QUD327736:QUD327737 RDZ327736:RDZ327737 RNV327736:RNV327737 RXR327736:RXR327737 SHN327736:SHN327737 SRJ327736:SRJ327737 TBF327736:TBF327737 TLB327736:TLB327737 TUX327736:TUX327737 UET327736:UET327737 UOP327736:UOP327737 UYL327736:UYL327737 VIH327736:VIH327737 VSD327736:VSD327737 WBZ327736:WBZ327737 WLV327736:WLV327737 WVR327736:WVR327737 D393272:D393273 JF393272:JF393273 TB393272:TB393273 ACX393272:ACX393273 AMT393272:AMT393273 AWP393272:AWP393273 BGL393272:BGL393273 BQH393272:BQH393273 CAD393272:CAD393273 CJZ393272:CJZ393273 CTV393272:CTV393273 DDR393272:DDR393273 DNN393272:DNN393273 DXJ393272:DXJ393273 EHF393272:EHF393273 ERB393272:ERB393273 FAX393272:FAX393273 FKT393272:FKT393273 FUP393272:FUP393273 GEL393272:GEL393273 GOH393272:GOH393273 GYD393272:GYD393273 HHZ393272:HHZ393273 HRV393272:HRV393273 IBR393272:IBR393273 ILN393272:ILN393273 IVJ393272:IVJ393273 JFF393272:JFF393273 JPB393272:JPB393273 JYX393272:JYX393273 KIT393272:KIT393273 KSP393272:KSP393273 LCL393272:LCL393273 LMH393272:LMH393273 LWD393272:LWD393273 MFZ393272:MFZ393273 MPV393272:MPV393273 MZR393272:MZR393273 NJN393272:NJN393273 NTJ393272:NTJ393273 ODF393272:ODF393273 ONB393272:ONB393273 OWX393272:OWX393273 PGT393272:PGT393273 PQP393272:PQP393273 QAL393272:QAL393273 QKH393272:QKH393273 QUD393272:QUD393273 RDZ393272:RDZ393273 RNV393272:RNV393273 RXR393272:RXR393273 SHN393272:SHN393273 SRJ393272:SRJ393273 TBF393272:TBF393273 TLB393272:TLB393273 TUX393272:TUX393273 UET393272:UET393273 UOP393272:UOP393273 UYL393272:UYL393273 VIH393272:VIH393273 VSD393272:VSD393273 WBZ393272:WBZ393273 WLV393272:WLV393273 WVR393272:WVR393273 D458808:D458809 JF458808:JF458809 TB458808:TB458809 ACX458808:ACX458809 AMT458808:AMT458809 AWP458808:AWP458809 BGL458808:BGL458809 BQH458808:BQH458809 CAD458808:CAD458809 CJZ458808:CJZ458809 CTV458808:CTV458809 DDR458808:DDR458809 DNN458808:DNN458809 DXJ458808:DXJ458809 EHF458808:EHF458809 ERB458808:ERB458809 FAX458808:FAX458809 FKT458808:FKT458809 FUP458808:FUP458809 GEL458808:GEL458809 GOH458808:GOH458809 GYD458808:GYD458809 HHZ458808:HHZ458809 HRV458808:HRV458809 IBR458808:IBR458809 ILN458808:ILN458809 IVJ458808:IVJ458809 JFF458808:JFF458809 JPB458808:JPB458809 JYX458808:JYX458809 KIT458808:KIT458809 KSP458808:KSP458809 LCL458808:LCL458809 LMH458808:LMH458809 LWD458808:LWD458809 MFZ458808:MFZ458809 MPV458808:MPV458809 MZR458808:MZR458809 NJN458808:NJN458809 NTJ458808:NTJ458809 ODF458808:ODF458809 ONB458808:ONB458809 OWX458808:OWX458809 PGT458808:PGT458809 PQP458808:PQP458809 QAL458808:QAL458809 QKH458808:QKH458809 QUD458808:QUD458809 RDZ458808:RDZ458809 RNV458808:RNV458809 RXR458808:RXR458809 SHN458808:SHN458809 SRJ458808:SRJ458809 TBF458808:TBF458809 TLB458808:TLB458809 TUX458808:TUX458809 UET458808:UET458809 UOP458808:UOP458809 UYL458808:UYL458809 VIH458808:VIH458809 VSD458808:VSD458809 WBZ458808:WBZ458809 WLV458808:WLV458809 WVR458808:WVR458809 D524344:D524345 JF524344:JF524345 TB524344:TB524345 ACX524344:ACX524345 AMT524344:AMT524345 AWP524344:AWP524345 BGL524344:BGL524345 BQH524344:BQH524345 CAD524344:CAD524345 CJZ524344:CJZ524345 CTV524344:CTV524345 DDR524344:DDR524345 DNN524344:DNN524345 DXJ524344:DXJ524345 EHF524344:EHF524345 ERB524344:ERB524345 FAX524344:FAX524345 FKT524344:FKT524345 FUP524344:FUP524345 GEL524344:GEL524345 GOH524344:GOH524345 GYD524344:GYD524345 HHZ524344:HHZ524345 HRV524344:HRV524345 IBR524344:IBR524345 ILN524344:ILN524345 IVJ524344:IVJ524345 JFF524344:JFF524345 JPB524344:JPB524345 JYX524344:JYX524345 KIT524344:KIT524345 KSP524344:KSP524345 LCL524344:LCL524345 LMH524344:LMH524345 LWD524344:LWD524345 MFZ524344:MFZ524345 MPV524344:MPV524345 MZR524344:MZR524345 NJN524344:NJN524345 NTJ524344:NTJ524345 ODF524344:ODF524345 ONB524344:ONB524345 OWX524344:OWX524345 PGT524344:PGT524345 PQP524344:PQP524345 QAL524344:QAL524345 QKH524344:QKH524345 QUD524344:QUD524345 RDZ524344:RDZ524345 RNV524344:RNV524345 RXR524344:RXR524345 SHN524344:SHN524345 SRJ524344:SRJ524345 TBF524344:TBF524345 TLB524344:TLB524345 TUX524344:TUX524345 UET524344:UET524345 UOP524344:UOP524345 UYL524344:UYL524345 VIH524344:VIH524345 VSD524344:VSD524345 WBZ524344:WBZ524345 WLV524344:WLV524345 WVR524344:WVR524345 D589880:D589881 JF589880:JF589881 TB589880:TB589881 ACX589880:ACX589881 AMT589880:AMT589881 AWP589880:AWP589881 BGL589880:BGL589881 BQH589880:BQH589881 CAD589880:CAD589881 CJZ589880:CJZ589881 CTV589880:CTV589881 DDR589880:DDR589881 DNN589880:DNN589881 DXJ589880:DXJ589881 EHF589880:EHF589881 ERB589880:ERB589881 FAX589880:FAX589881 FKT589880:FKT589881 FUP589880:FUP589881 GEL589880:GEL589881 GOH589880:GOH589881 GYD589880:GYD589881 HHZ589880:HHZ589881 HRV589880:HRV589881 IBR589880:IBR589881 ILN589880:ILN589881 IVJ589880:IVJ589881 JFF589880:JFF589881 JPB589880:JPB589881 JYX589880:JYX589881 KIT589880:KIT589881 KSP589880:KSP589881 LCL589880:LCL589881 LMH589880:LMH589881 LWD589880:LWD589881 MFZ589880:MFZ589881 MPV589880:MPV589881 MZR589880:MZR589881 NJN589880:NJN589881 NTJ589880:NTJ589881 ODF589880:ODF589881 ONB589880:ONB589881 OWX589880:OWX589881 PGT589880:PGT589881 PQP589880:PQP589881 QAL589880:QAL589881 QKH589880:QKH589881 QUD589880:QUD589881 RDZ589880:RDZ589881 RNV589880:RNV589881 RXR589880:RXR589881 SHN589880:SHN589881 SRJ589880:SRJ589881 TBF589880:TBF589881 TLB589880:TLB589881 TUX589880:TUX589881 UET589880:UET589881 UOP589880:UOP589881 UYL589880:UYL589881 VIH589880:VIH589881 VSD589880:VSD589881 WBZ589880:WBZ589881 WLV589880:WLV589881 WVR589880:WVR589881 D655416:D655417 JF655416:JF655417 TB655416:TB655417 ACX655416:ACX655417 AMT655416:AMT655417 AWP655416:AWP655417 BGL655416:BGL655417 BQH655416:BQH655417 CAD655416:CAD655417 CJZ655416:CJZ655417 CTV655416:CTV655417 DDR655416:DDR655417 DNN655416:DNN655417 DXJ655416:DXJ655417 EHF655416:EHF655417 ERB655416:ERB655417 FAX655416:FAX655417 FKT655416:FKT655417 FUP655416:FUP655417 GEL655416:GEL655417 GOH655416:GOH655417 GYD655416:GYD655417 HHZ655416:HHZ655417 HRV655416:HRV655417 IBR655416:IBR655417 ILN655416:ILN655417 IVJ655416:IVJ655417 JFF655416:JFF655417 JPB655416:JPB655417 JYX655416:JYX655417 KIT655416:KIT655417 KSP655416:KSP655417 LCL655416:LCL655417 LMH655416:LMH655417 LWD655416:LWD655417 MFZ655416:MFZ655417 MPV655416:MPV655417 MZR655416:MZR655417 NJN655416:NJN655417 NTJ655416:NTJ655417 ODF655416:ODF655417 ONB655416:ONB655417 OWX655416:OWX655417 PGT655416:PGT655417 PQP655416:PQP655417 QAL655416:QAL655417 QKH655416:QKH655417 QUD655416:QUD655417 RDZ655416:RDZ655417 RNV655416:RNV655417 RXR655416:RXR655417 SHN655416:SHN655417 SRJ655416:SRJ655417 TBF655416:TBF655417 TLB655416:TLB655417 TUX655416:TUX655417 UET655416:UET655417 UOP655416:UOP655417 UYL655416:UYL655417 VIH655416:VIH655417 VSD655416:VSD655417 WBZ655416:WBZ655417 WLV655416:WLV655417 WVR655416:WVR655417 D720952:D720953 JF720952:JF720953 TB720952:TB720953 ACX720952:ACX720953 AMT720952:AMT720953 AWP720952:AWP720953 BGL720952:BGL720953 BQH720952:BQH720953 CAD720952:CAD720953 CJZ720952:CJZ720953 CTV720952:CTV720953 DDR720952:DDR720953 DNN720952:DNN720953 DXJ720952:DXJ720953 EHF720952:EHF720953 ERB720952:ERB720953 FAX720952:FAX720953 FKT720952:FKT720953 FUP720952:FUP720953 GEL720952:GEL720953 GOH720952:GOH720953 GYD720952:GYD720953 HHZ720952:HHZ720953 HRV720952:HRV720953 IBR720952:IBR720953 ILN720952:ILN720953 IVJ720952:IVJ720953 JFF720952:JFF720953 JPB720952:JPB720953 JYX720952:JYX720953 KIT720952:KIT720953 KSP720952:KSP720953 LCL720952:LCL720953 LMH720952:LMH720953 LWD720952:LWD720953 MFZ720952:MFZ720953 MPV720952:MPV720953 MZR720952:MZR720953 NJN720952:NJN720953 NTJ720952:NTJ720953 ODF720952:ODF720953 ONB720952:ONB720953 OWX720952:OWX720953 PGT720952:PGT720953 PQP720952:PQP720953 QAL720952:QAL720953 QKH720952:QKH720953 QUD720952:QUD720953 RDZ720952:RDZ720953 RNV720952:RNV720953 RXR720952:RXR720953 SHN720952:SHN720953 SRJ720952:SRJ720953 TBF720952:TBF720953 TLB720952:TLB720953 TUX720952:TUX720953 UET720952:UET720953 UOP720952:UOP720953 UYL720952:UYL720953 VIH720952:VIH720953 VSD720952:VSD720953 WBZ720952:WBZ720953 WLV720952:WLV720953 WVR720952:WVR720953 D786488:D786489 JF786488:JF786489 TB786488:TB786489 ACX786488:ACX786489 AMT786488:AMT786489 AWP786488:AWP786489 BGL786488:BGL786489 BQH786488:BQH786489 CAD786488:CAD786489 CJZ786488:CJZ786489 CTV786488:CTV786489 DDR786488:DDR786489 DNN786488:DNN786489 DXJ786488:DXJ786489 EHF786488:EHF786489 ERB786488:ERB786489 FAX786488:FAX786489 FKT786488:FKT786489 FUP786488:FUP786489 GEL786488:GEL786489 GOH786488:GOH786489 GYD786488:GYD786489 HHZ786488:HHZ786489 HRV786488:HRV786489 IBR786488:IBR786489 ILN786488:ILN786489 IVJ786488:IVJ786489 JFF786488:JFF786489 JPB786488:JPB786489 JYX786488:JYX786489 KIT786488:KIT786489 KSP786488:KSP786489 LCL786488:LCL786489 LMH786488:LMH786489 LWD786488:LWD786489 MFZ786488:MFZ786489 MPV786488:MPV786489 MZR786488:MZR786489 NJN786488:NJN786489 NTJ786488:NTJ786489 ODF786488:ODF786489 ONB786488:ONB786489 OWX786488:OWX786489 PGT786488:PGT786489 PQP786488:PQP786489 QAL786488:QAL786489 QKH786488:QKH786489 QUD786488:QUD786489 RDZ786488:RDZ786489 RNV786488:RNV786489 RXR786488:RXR786489 SHN786488:SHN786489 SRJ786488:SRJ786489 TBF786488:TBF786489 TLB786488:TLB786489 TUX786488:TUX786489 UET786488:UET786489 UOP786488:UOP786489 UYL786488:UYL786489 VIH786488:VIH786489 VSD786488:VSD786489 WBZ786488:WBZ786489 WLV786488:WLV786489 WVR786488:WVR786489 D852024:D852025 JF852024:JF852025 TB852024:TB852025 ACX852024:ACX852025 AMT852024:AMT852025 AWP852024:AWP852025 BGL852024:BGL852025 BQH852024:BQH852025 CAD852024:CAD852025 CJZ852024:CJZ852025 CTV852024:CTV852025 DDR852024:DDR852025 DNN852024:DNN852025 DXJ852024:DXJ852025 EHF852024:EHF852025 ERB852024:ERB852025 FAX852024:FAX852025 FKT852024:FKT852025 FUP852024:FUP852025 GEL852024:GEL852025 GOH852024:GOH852025 GYD852024:GYD852025 HHZ852024:HHZ852025 HRV852024:HRV852025 IBR852024:IBR852025 ILN852024:ILN852025 IVJ852024:IVJ852025 JFF852024:JFF852025 JPB852024:JPB852025 JYX852024:JYX852025 KIT852024:KIT852025 KSP852024:KSP852025 LCL852024:LCL852025 LMH852024:LMH852025 LWD852024:LWD852025 MFZ852024:MFZ852025 MPV852024:MPV852025 MZR852024:MZR852025 NJN852024:NJN852025 NTJ852024:NTJ852025 ODF852024:ODF852025 ONB852024:ONB852025 OWX852024:OWX852025 PGT852024:PGT852025 PQP852024:PQP852025 QAL852024:QAL852025 QKH852024:QKH852025 QUD852024:QUD852025 RDZ852024:RDZ852025 RNV852024:RNV852025 RXR852024:RXR852025 SHN852024:SHN852025 SRJ852024:SRJ852025 TBF852024:TBF852025 TLB852024:TLB852025 TUX852024:TUX852025 UET852024:UET852025 UOP852024:UOP852025 UYL852024:UYL852025 VIH852024:VIH852025 VSD852024:VSD852025 WBZ852024:WBZ852025 WLV852024:WLV852025 WVR852024:WVR852025 D917560:D917561 JF917560:JF917561 TB917560:TB917561 ACX917560:ACX917561 AMT917560:AMT917561 AWP917560:AWP917561 BGL917560:BGL917561 BQH917560:BQH917561 CAD917560:CAD917561 CJZ917560:CJZ917561 CTV917560:CTV917561 DDR917560:DDR917561 DNN917560:DNN917561 DXJ917560:DXJ917561 EHF917560:EHF917561 ERB917560:ERB917561 FAX917560:FAX917561 FKT917560:FKT917561 FUP917560:FUP917561 GEL917560:GEL917561 GOH917560:GOH917561 GYD917560:GYD917561 HHZ917560:HHZ917561 HRV917560:HRV917561 IBR917560:IBR917561 ILN917560:ILN917561 IVJ917560:IVJ917561 JFF917560:JFF917561 JPB917560:JPB917561 JYX917560:JYX917561 KIT917560:KIT917561 KSP917560:KSP917561 LCL917560:LCL917561 LMH917560:LMH917561 LWD917560:LWD917561 MFZ917560:MFZ917561 MPV917560:MPV917561 MZR917560:MZR917561 NJN917560:NJN917561 NTJ917560:NTJ917561 ODF917560:ODF917561 ONB917560:ONB917561 OWX917560:OWX917561 PGT917560:PGT917561 PQP917560:PQP917561 QAL917560:QAL917561 QKH917560:QKH917561 QUD917560:QUD917561 RDZ917560:RDZ917561 RNV917560:RNV917561 RXR917560:RXR917561 SHN917560:SHN917561 SRJ917560:SRJ917561 TBF917560:TBF917561 TLB917560:TLB917561 TUX917560:TUX917561 UET917560:UET917561 UOP917560:UOP917561 UYL917560:UYL917561 VIH917560:VIH917561 VSD917560:VSD917561 WBZ917560:WBZ917561 WLV917560:WLV917561 WVR917560:WVR917561 D983096:D983097 JF983096:JF983097 TB983096:TB983097 ACX983096:ACX983097 AMT983096:AMT983097 AWP983096:AWP983097 BGL983096:BGL983097 BQH983096:BQH983097 CAD983096:CAD983097 CJZ983096:CJZ983097 CTV983096:CTV983097 DDR983096:DDR983097 DNN983096:DNN983097 DXJ983096:DXJ983097 EHF983096:EHF983097 ERB983096:ERB983097 FAX983096:FAX983097 FKT983096:FKT983097 FUP983096:FUP983097 GEL983096:GEL983097 GOH983096:GOH983097 GYD983096:GYD983097 HHZ983096:HHZ983097 HRV983096:HRV983097 IBR983096:IBR983097 ILN983096:ILN983097 IVJ983096:IVJ983097 JFF983096:JFF983097 JPB983096:JPB983097 JYX983096:JYX983097 KIT983096:KIT983097 KSP983096:KSP983097 LCL983096:LCL983097 LMH983096:LMH983097 LWD983096:LWD983097 MFZ983096:MFZ983097 MPV983096:MPV983097 MZR983096:MZR983097 NJN983096:NJN983097 NTJ983096:NTJ983097 ODF983096:ODF983097 ONB983096:ONB983097 OWX983096:OWX983097 PGT983096:PGT983097 PQP983096:PQP983097 QAL983096:QAL983097 QKH983096:QKH983097 QUD983096:QUD983097 RDZ983096:RDZ983097 RNV983096:RNV983097 RXR983096:RXR983097 SHN983096:SHN983097 SRJ983096:SRJ983097 TBF983096:TBF983097 TLB983096:TLB983097 TUX983096:TUX983097 UET983096:UET983097 UOP983096:UOP983097 UYL983096:UYL983097 VIH983096:VIH983097 VSD983096:VSD983097 WBZ983096:WBZ983097 WLV983096:WLV983097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D8 D10 D13:D14" xr:uid="{B95AD08C-D344-431E-BFE3-06B8DB2DF914}">
      <formula1>0</formula1>
      <formula2>6</formula2>
    </dataValidation>
    <dataValidation type="list" allowBlank="1" showInputMessage="1" showErrorMessage="1" sqref="H18:I18" xr:uid="{25FD7CEE-F882-4DA3-B590-4BE9F7EED20C}">
      <formula1>"&lt;select&gt;, Government School, Independent School, Catholic Systemic School"</formula1>
    </dataValidation>
    <dataValidation type="list" allowBlank="1" showInputMessage="1" showErrorMessage="1" sqref="H19:I19" xr:uid="{16240A99-4B18-4448-A5C6-F503AD820962}">
      <formula1>"&lt;select&gt;, Major Cities, Inner Regional, Outer Regional, Remote, Very Remote"</formula1>
    </dataValidation>
    <dataValidation type="list" allowBlank="1" showInputMessage="1" showErrorMessage="1" sqref="C11:E12" xr:uid="{6C13AF5D-200B-4FA3-BD60-1B9A7A853831}">
      <formula1>"&lt;Select&gt;, Energy Rating, Water Rating, Energy &amp; Water Ratings"</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dimension ref="A1:J3763"/>
  <sheetViews>
    <sheetView topLeftCell="A3" workbookViewId="0">
      <selection activeCell="F34" sqref="F34"/>
    </sheetView>
  </sheetViews>
  <sheetFormatPr defaultColWidth="9.140625" defaultRowHeight="13.9"/>
  <cols>
    <col min="2" max="2" width="14.42578125" bestFit="1" customWidth="1"/>
    <col min="7" max="16384" width="9.140625" style="95"/>
  </cols>
  <sheetData>
    <row r="1" spans="1:10">
      <c r="A1" s="100" t="s">
        <v>119</v>
      </c>
      <c r="B1" s="94"/>
      <c r="C1" s="94"/>
      <c r="D1" s="95"/>
      <c r="E1" s="95"/>
      <c r="F1" s="95"/>
    </row>
    <row r="2" spans="1:10" ht="14.45">
      <c r="A2" s="138" t="s">
        <v>120</v>
      </c>
      <c r="B2" s="95"/>
      <c r="C2" s="94"/>
      <c r="D2" s="95"/>
      <c r="E2" s="95"/>
      <c r="F2" s="95"/>
      <c r="H2" s="138" t="s">
        <v>121</v>
      </c>
    </row>
    <row r="3" spans="1:10" ht="14.45">
      <c r="A3" s="131" t="s">
        <v>122</v>
      </c>
      <c r="B3" s="131" t="s">
        <v>123</v>
      </c>
      <c r="C3" s="131" t="s">
        <v>124</v>
      </c>
      <c r="D3" s="131" t="s">
        <v>125</v>
      </c>
      <c r="E3" s="131" t="s">
        <v>126</v>
      </c>
      <c r="F3" s="131" t="s">
        <v>72</v>
      </c>
      <c r="H3" s="131" t="s">
        <v>127</v>
      </c>
      <c r="I3" s="131" t="s">
        <v>128</v>
      </c>
      <c r="J3" s="135" t="s">
        <v>129</v>
      </c>
    </row>
    <row r="4" spans="1:10" ht="14.45">
      <c r="A4" s="132">
        <v>1</v>
      </c>
      <c r="B4" s="133" t="s">
        <v>130</v>
      </c>
      <c r="C4" s="132">
        <v>1</v>
      </c>
      <c r="D4" s="132">
        <v>6</v>
      </c>
      <c r="E4" s="132">
        <v>2016</v>
      </c>
      <c r="F4" s="134">
        <v>2352.9332374928122</v>
      </c>
      <c r="H4" s="136">
        <v>200</v>
      </c>
      <c r="I4" s="136">
        <v>64</v>
      </c>
      <c r="J4" s="136" t="s">
        <v>131</v>
      </c>
    </row>
    <row r="5" spans="1:10" ht="14.45">
      <c r="A5" s="132">
        <v>2</v>
      </c>
      <c r="B5" s="133" t="s">
        <v>132</v>
      </c>
      <c r="C5" s="132">
        <v>1</v>
      </c>
      <c r="D5" s="132">
        <v>27</v>
      </c>
      <c r="E5" s="132">
        <v>1782</v>
      </c>
      <c r="F5" s="134">
        <v>3003.0973913043467</v>
      </c>
      <c r="H5" s="136">
        <v>211</v>
      </c>
      <c r="I5" s="136">
        <v>64</v>
      </c>
      <c r="J5" s="136" t="s">
        <v>131</v>
      </c>
    </row>
    <row r="6" spans="1:10" ht="14.45">
      <c r="A6" s="132">
        <v>3</v>
      </c>
      <c r="B6" s="133" t="s">
        <v>133</v>
      </c>
      <c r="C6" s="132">
        <v>1</v>
      </c>
      <c r="D6" s="132">
        <v>159</v>
      </c>
      <c r="E6" s="132">
        <v>1001</v>
      </c>
      <c r="F6" s="134">
        <v>3237.6278086956504</v>
      </c>
      <c r="H6" s="136">
        <v>212</v>
      </c>
      <c r="I6" s="136">
        <v>64</v>
      </c>
      <c r="J6" s="136" t="s">
        <v>131</v>
      </c>
    </row>
    <row r="7" spans="1:10" ht="14.45">
      <c r="A7" s="132">
        <v>4</v>
      </c>
      <c r="B7" s="133" t="s">
        <v>134</v>
      </c>
      <c r="C7" s="132">
        <v>1</v>
      </c>
      <c r="D7" s="132">
        <v>312</v>
      </c>
      <c r="E7" s="132">
        <v>770</v>
      </c>
      <c r="F7" s="134"/>
      <c r="H7" s="136">
        <v>221</v>
      </c>
      <c r="I7" s="136">
        <v>64</v>
      </c>
      <c r="J7" s="136" t="s">
        <v>131</v>
      </c>
    </row>
    <row r="8" spans="1:10" ht="14.45">
      <c r="A8" s="132">
        <v>5</v>
      </c>
      <c r="B8" s="133" t="s">
        <v>135</v>
      </c>
      <c r="C8" s="132">
        <v>1</v>
      </c>
      <c r="D8" s="132">
        <v>446</v>
      </c>
      <c r="E8" s="132">
        <v>553</v>
      </c>
      <c r="F8" s="134">
        <v>2070.2584656084673</v>
      </c>
      <c r="H8" s="136">
        <v>230</v>
      </c>
      <c r="I8" s="136">
        <v>64</v>
      </c>
      <c r="J8" s="136" t="s">
        <v>131</v>
      </c>
    </row>
    <row r="9" spans="1:10" ht="14.45">
      <c r="A9" s="132">
        <v>6</v>
      </c>
      <c r="B9" s="133" t="s">
        <v>136</v>
      </c>
      <c r="C9" s="132">
        <v>1</v>
      </c>
      <c r="D9" s="132">
        <v>939</v>
      </c>
      <c r="E9" s="132">
        <v>327</v>
      </c>
      <c r="F9" s="134">
        <v>1721.4764123611774</v>
      </c>
      <c r="H9" s="136">
        <v>237</v>
      </c>
      <c r="I9" s="136">
        <v>64</v>
      </c>
      <c r="J9" s="136" t="s">
        <v>131</v>
      </c>
    </row>
    <row r="10" spans="1:10" ht="14.45">
      <c r="A10" s="132">
        <v>7</v>
      </c>
      <c r="B10" s="133" t="s">
        <v>137</v>
      </c>
      <c r="C10" s="132">
        <v>1</v>
      </c>
      <c r="D10" s="132">
        <v>680</v>
      </c>
      <c r="E10" s="132">
        <v>340</v>
      </c>
      <c r="F10" s="134">
        <v>1648.3206367924527</v>
      </c>
      <c r="H10" s="136">
        <v>238</v>
      </c>
      <c r="I10" s="136">
        <v>64</v>
      </c>
      <c r="J10" s="136" t="s">
        <v>131</v>
      </c>
    </row>
    <row r="11" spans="1:10" ht="14.45">
      <c r="A11" s="132">
        <v>8</v>
      </c>
      <c r="B11" s="133" t="s">
        <v>138</v>
      </c>
      <c r="C11" s="132">
        <v>1</v>
      </c>
      <c r="D11" s="132">
        <v>1249</v>
      </c>
      <c r="E11" s="132">
        <v>185</v>
      </c>
      <c r="F11" s="134">
        <v>1062.2944658944652</v>
      </c>
      <c r="H11" s="136">
        <v>239</v>
      </c>
      <c r="I11" s="136">
        <v>64</v>
      </c>
      <c r="J11" s="136" t="s">
        <v>131</v>
      </c>
    </row>
    <row r="12" spans="1:10" ht="14.45">
      <c r="A12" s="132">
        <v>9</v>
      </c>
      <c r="B12" s="133" t="s">
        <v>139</v>
      </c>
      <c r="C12" s="132">
        <v>1</v>
      </c>
      <c r="D12" s="132">
        <v>1048</v>
      </c>
      <c r="E12" s="132">
        <v>274</v>
      </c>
      <c r="F12" s="134">
        <v>1094.7502314814797</v>
      </c>
      <c r="H12" s="136">
        <v>240</v>
      </c>
      <c r="I12" s="136">
        <v>64</v>
      </c>
      <c r="J12" s="136" t="s">
        <v>131</v>
      </c>
    </row>
    <row r="13" spans="1:10" ht="14.45">
      <c r="A13" s="132">
        <v>10</v>
      </c>
      <c r="B13" s="133" t="s">
        <v>140</v>
      </c>
      <c r="C13" s="132">
        <v>1</v>
      </c>
      <c r="D13" s="132">
        <v>1112</v>
      </c>
      <c r="E13" s="132">
        <v>132</v>
      </c>
      <c r="F13" s="134">
        <v>460.33338554486534</v>
      </c>
      <c r="H13" s="136">
        <v>241</v>
      </c>
      <c r="I13" s="136">
        <v>64</v>
      </c>
      <c r="J13" s="136" t="s">
        <v>131</v>
      </c>
    </row>
    <row r="14" spans="1:10" ht="14.45">
      <c r="A14" s="132">
        <v>11</v>
      </c>
      <c r="B14" s="133" t="s">
        <v>141</v>
      </c>
      <c r="C14" s="132">
        <v>1</v>
      </c>
      <c r="D14" s="132">
        <v>899</v>
      </c>
      <c r="E14" s="132">
        <v>243</v>
      </c>
      <c r="F14" s="134">
        <v>2374.3539736346506</v>
      </c>
      <c r="H14" s="136">
        <v>242</v>
      </c>
      <c r="I14" s="136">
        <v>64</v>
      </c>
      <c r="J14" s="136" t="s">
        <v>131</v>
      </c>
    </row>
    <row r="15" spans="1:10" ht="14.45">
      <c r="A15" s="132">
        <v>12</v>
      </c>
      <c r="B15" s="133" t="s">
        <v>142</v>
      </c>
      <c r="C15" s="132">
        <v>1</v>
      </c>
      <c r="D15" s="132">
        <v>768</v>
      </c>
      <c r="E15" s="132">
        <v>360</v>
      </c>
      <c r="F15" s="134"/>
      <c r="H15" s="136">
        <v>243</v>
      </c>
      <c r="I15" s="136">
        <v>64</v>
      </c>
      <c r="J15" s="136" t="s">
        <v>131</v>
      </c>
    </row>
    <row r="16" spans="1:10" ht="14.45">
      <c r="A16" s="132">
        <v>13</v>
      </c>
      <c r="B16" s="133" t="s">
        <v>143</v>
      </c>
      <c r="C16" s="132">
        <v>2</v>
      </c>
      <c r="D16" s="132">
        <v>1160</v>
      </c>
      <c r="E16" s="132">
        <v>201</v>
      </c>
      <c r="F16" s="134">
        <v>1872.3395833333334</v>
      </c>
      <c r="H16" s="136">
        <v>244</v>
      </c>
      <c r="I16" s="136">
        <v>64</v>
      </c>
      <c r="J16" s="136" t="s">
        <v>131</v>
      </c>
    </row>
    <row r="17" spans="1:10" ht="14.45">
      <c r="A17" s="132">
        <v>14</v>
      </c>
      <c r="B17" s="133" t="s">
        <v>144</v>
      </c>
      <c r="C17" s="132">
        <v>2</v>
      </c>
      <c r="D17" s="132">
        <v>1610</v>
      </c>
      <c r="E17" s="132">
        <v>120</v>
      </c>
      <c r="F17" s="134">
        <v>1003.2349311575726</v>
      </c>
      <c r="H17" s="136">
        <v>245</v>
      </c>
      <c r="I17" s="136">
        <v>64</v>
      </c>
      <c r="J17" s="136" t="s">
        <v>131</v>
      </c>
    </row>
    <row r="18" spans="1:10" ht="14.45">
      <c r="A18" s="132">
        <v>15</v>
      </c>
      <c r="B18" s="133" t="s">
        <v>145</v>
      </c>
      <c r="C18" s="132">
        <v>2</v>
      </c>
      <c r="D18" s="132">
        <v>2049</v>
      </c>
      <c r="E18" s="132">
        <v>104</v>
      </c>
      <c r="F18" s="134">
        <v>739.46081739782858</v>
      </c>
      <c r="H18" s="136">
        <v>246</v>
      </c>
      <c r="I18" s="136">
        <v>64</v>
      </c>
      <c r="J18" s="136" t="s">
        <v>131</v>
      </c>
    </row>
    <row r="19" spans="1:10" ht="14.45">
      <c r="A19" s="132">
        <v>16</v>
      </c>
      <c r="B19" s="133" t="s">
        <v>146</v>
      </c>
      <c r="C19" s="132">
        <v>2</v>
      </c>
      <c r="D19" s="132">
        <v>1595</v>
      </c>
      <c r="E19" s="132">
        <v>248</v>
      </c>
      <c r="F19" s="134">
        <v>1117.5294847775194</v>
      </c>
      <c r="H19" s="136">
        <v>247</v>
      </c>
      <c r="I19" s="136">
        <v>64</v>
      </c>
      <c r="J19" s="136" t="s">
        <v>131</v>
      </c>
    </row>
    <row r="20" spans="1:10" ht="14.45">
      <c r="A20" s="132">
        <v>17</v>
      </c>
      <c r="B20" s="133" t="s">
        <v>147</v>
      </c>
      <c r="C20" s="132">
        <v>2</v>
      </c>
      <c r="D20" s="132">
        <v>1846</v>
      </c>
      <c r="E20" s="132">
        <v>145</v>
      </c>
      <c r="F20" s="134">
        <v>179.06961105052642</v>
      </c>
      <c r="H20" s="136">
        <v>248</v>
      </c>
      <c r="I20" s="136">
        <v>64</v>
      </c>
      <c r="J20" s="136" t="s">
        <v>131</v>
      </c>
    </row>
    <row r="21" spans="1:10" ht="14.45">
      <c r="A21" s="132">
        <v>18</v>
      </c>
      <c r="B21" s="133" t="s">
        <v>148</v>
      </c>
      <c r="C21" s="132">
        <v>2</v>
      </c>
      <c r="D21" s="132">
        <v>1590</v>
      </c>
      <c r="E21" s="132">
        <v>100</v>
      </c>
      <c r="F21" s="134">
        <v>769.37262842144253</v>
      </c>
      <c r="H21" s="136">
        <v>249</v>
      </c>
      <c r="I21" s="136">
        <v>64</v>
      </c>
      <c r="J21" s="136" t="s">
        <v>131</v>
      </c>
    </row>
    <row r="22" spans="1:10" ht="14.45">
      <c r="A22" s="132">
        <v>19</v>
      </c>
      <c r="B22" s="133" t="s">
        <v>149</v>
      </c>
      <c r="C22" s="132">
        <v>2</v>
      </c>
      <c r="D22" s="132">
        <v>2031</v>
      </c>
      <c r="E22" s="132">
        <v>194</v>
      </c>
      <c r="F22" s="134">
        <v>171.27055803571511</v>
      </c>
      <c r="H22" s="136">
        <v>250</v>
      </c>
      <c r="I22" s="136">
        <v>64</v>
      </c>
      <c r="J22" s="136" t="s">
        <v>131</v>
      </c>
    </row>
    <row r="23" spans="1:10" ht="14.45">
      <c r="A23" s="132">
        <v>20</v>
      </c>
      <c r="B23" s="133" t="s">
        <v>150</v>
      </c>
      <c r="C23" s="132">
        <v>2</v>
      </c>
      <c r="D23" s="132">
        <v>2021</v>
      </c>
      <c r="E23" s="132">
        <v>136</v>
      </c>
      <c r="F23" s="134">
        <v>298.50401401720501</v>
      </c>
      <c r="H23" s="136">
        <v>251</v>
      </c>
      <c r="I23" s="136">
        <v>64</v>
      </c>
      <c r="J23" s="136" t="s">
        <v>131</v>
      </c>
    </row>
    <row r="24" spans="1:10" ht="14.45">
      <c r="A24" s="132">
        <v>21</v>
      </c>
      <c r="B24" s="133" t="s">
        <v>151</v>
      </c>
      <c r="C24" s="132">
        <v>2</v>
      </c>
      <c r="D24" s="132">
        <v>1569</v>
      </c>
      <c r="E24" s="132">
        <v>180</v>
      </c>
      <c r="F24" s="134">
        <v>508.34535799304206</v>
      </c>
      <c r="H24" s="136">
        <v>252</v>
      </c>
      <c r="I24" s="136">
        <v>64</v>
      </c>
      <c r="J24" s="136" t="s">
        <v>131</v>
      </c>
    </row>
    <row r="25" spans="1:10" ht="14.45">
      <c r="A25" s="132">
        <v>22</v>
      </c>
      <c r="B25" s="133" t="s">
        <v>152</v>
      </c>
      <c r="C25" s="132">
        <v>3</v>
      </c>
      <c r="D25" s="132">
        <v>1997</v>
      </c>
      <c r="E25" s="132">
        <v>52</v>
      </c>
      <c r="F25" s="134">
        <v>659.84554263565929</v>
      </c>
      <c r="H25" s="136">
        <v>253</v>
      </c>
      <c r="I25" s="136">
        <v>64</v>
      </c>
      <c r="J25" s="136" t="s">
        <v>131</v>
      </c>
    </row>
    <row r="26" spans="1:10" ht="14.45">
      <c r="A26" s="132">
        <v>23</v>
      </c>
      <c r="B26" s="133" t="s">
        <v>153</v>
      </c>
      <c r="C26" s="132">
        <v>3</v>
      </c>
      <c r="D26" s="132">
        <v>2516</v>
      </c>
      <c r="E26" s="132">
        <v>48</v>
      </c>
      <c r="F26" s="134">
        <v>359.92992125984256</v>
      </c>
      <c r="H26" s="136">
        <v>254</v>
      </c>
      <c r="I26" s="136">
        <v>64</v>
      </c>
      <c r="J26" s="136" t="s">
        <v>131</v>
      </c>
    </row>
    <row r="27" spans="1:10" ht="14.45">
      <c r="A27" s="132">
        <v>24</v>
      </c>
      <c r="B27" s="133" t="s">
        <v>154</v>
      </c>
      <c r="C27" s="132">
        <v>3</v>
      </c>
      <c r="D27" s="132">
        <v>3056</v>
      </c>
      <c r="E27" s="132">
        <v>34</v>
      </c>
      <c r="F27" s="134"/>
      <c r="H27" s="136">
        <v>255</v>
      </c>
      <c r="I27" s="136">
        <v>64</v>
      </c>
      <c r="J27" s="136" t="s">
        <v>131</v>
      </c>
    </row>
    <row r="28" spans="1:10" ht="14.45">
      <c r="A28" s="132">
        <v>25</v>
      </c>
      <c r="B28" s="133" t="s">
        <v>155</v>
      </c>
      <c r="C28" s="132">
        <v>3</v>
      </c>
      <c r="D28" s="132">
        <v>2421</v>
      </c>
      <c r="E28" s="132">
        <v>25</v>
      </c>
      <c r="F28" s="134">
        <v>657.92700000000173</v>
      </c>
      <c r="H28" s="136">
        <v>256</v>
      </c>
      <c r="I28" s="136">
        <v>64</v>
      </c>
      <c r="J28" s="136" t="s">
        <v>131</v>
      </c>
    </row>
    <row r="29" spans="1:10" ht="14.45">
      <c r="A29" s="132">
        <v>26</v>
      </c>
      <c r="B29" s="133" t="s">
        <v>156</v>
      </c>
      <c r="C29" s="132">
        <v>3</v>
      </c>
      <c r="D29" s="132">
        <v>2049</v>
      </c>
      <c r="E29" s="132">
        <v>29</v>
      </c>
      <c r="F29" s="134">
        <v>359.92992125984131</v>
      </c>
      <c r="H29" s="136">
        <v>257</v>
      </c>
      <c r="I29" s="136">
        <v>64</v>
      </c>
      <c r="J29" s="136" t="s">
        <v>131</v>
      </c>
    </row>
    <row r="30" spans="1:10" ht="14.45">
      <c r="A30" s="132">
        <v>27</v>
      </c>
      <c r="B30" s="133" t="s">
        <v>157</v>
      </c>
      <c r="C30" s="132">
        <v>3</v>
      </c>
      <c r="D30" s="132">
        <v>1903</v>
      </c>
      <c r="E30" s="132">
        <v>137</v>
      </c>
      <c r="F30" s="134">
        <v>657.92699999999991</v>
      </c>
      <c r="H30" s="136">
        <v>258</v>
      </c>
      <c r="I30" s="136">
        <v>64</v>
      </c>
      <c r="J30" s="136" t="s">
        <v>131</v>
      </c>
    </row>
    <row r="31" spans="1:10" ht="14.45">
      <c r="A31" s="132">
        <v>28</v>
      </c>
      <c r="B31" s="133" t="s">
        <v>158</v>
      </c>
      <c r="C31" s="132">
        <v>3</v>
      </c>
      <c r="D31" s="132">
        <v>1869</v>
      </c>
      <c r="E31" s="132">
        <v>80</v>
      </c>
      <c r="F31" s="134">
        <v>659.84554263565917</v>
      </c>
      <c r="H31" s="136">
        <v>259</v>
      </c>
      <c r="I31" s="136">
        <v>64</v>
      </c>
      <c r="J31" s="136" t="s">
        <v>131</v>
      </c>
    </row>
    <row r="32" spans="1:10" ht="14.45">
      <c r="A32" s="132">
        <v>29</v>
      </c>
      <c r="B32" s="133" t="s">
        <v>159</v>
      </c>
      <c r="C32" s="132">
        <v>4</v>
      </c>
      <c r="D32" s="132">
        <v>963</v>
      </c>
      <c r="E32" s="132">
        <v>229</v>
      </c>
      <c r="F32" s="134">
        <v>2038.6921495327094</v>
      </c>
      <c r="H32" s="136">
        <v>260</v>
      </c>
      <c r="I32" s="136">
        <v>64</v>
      </c>
      <c r="J32" s="136" t="s">
        <v>131</v>
      </c>
    </row>
    <row r="33" spans="1:10" ht="14.45">
      <c r="A33" s="132">
        <v>30</v>
      </c>
      <c r="B33" s="133" t="s">
        <v>160</v>
      </c>
      <c r="C33" s="132">
        <v>4</v>
      </c>
      <c r="D33" s="132">
        <v>615</v>
      </c>
      <c r="E33" s="132">
        <v>286</v>
      </c>
      <c r="F33" s="134">
        <v>3067.1387430047348</v>
      </c>
      <c r="H33" s="136">
        <v>261</v>
      </c>
      <c r="I33" s="136">
        <v>64</v>
      </c>
      <c r="J33" s="136" t="s">
        <v>131</v>
      </c>
    </row>
    <row r="34" spans="1:10" ht="14.45">
      <c r="A34" s="132">
        <v>31</v>
      </c>
      <c r="B34" s="133" t="s">
        <v>161</v>
      </c>
      <c r="C34" s="132">
        <v>4</v>
      </c>
      <c r="D34" s="132">
        <v>746</v>
      </c>
      <c r="E34" s="132">
        <v>340</v>
      </c>
      <c r="F34" s="134">
        <v>3056.5480716452403</v>
      </c>
      <c r="H34" s="136">
        <v>262</v>
      </c>
      <c r="I34" s="136">
        <v>64</v>
      </c>
      <c r="J34" s="136" t="s">
        <v>131</v>
      </c>
    </row>
    <row r="35" spans="1:10" ht="14.45">
      <c r="A35" s="132">
        <v>32</v>
      </c>
      <c r="B35" s="133" t="s">
        <v>162</v>
      </c>
      <c r="C35" s="132">
        <v>4</v>
      </c>
      <c r="D35" s="132">
        <v>954</v>
      </c>
      <c r="E35" s="132">
        <v>354</v>
      </c>
      <c r="F35" s="134">
        <v>1416.3980952380937</v>
      </c>
      <c r="H35" s="136">
        <v>263</v>
      </c>
      <c r="I35" s="136">
        <v>64</v>
      </c>
      <c r="J35" s="136" t="s">
        <v>131</v>
      </c>
    </row>
    <row r="36" spans="1:10" ht="14.45">
      <c r="A36" s="132">
        <v>33</v>
      </c>
      <c r="B36" s="133" t="s">
        <v>148</v>
      </c>
      <c r="C36" s="132">
        <v>4</v>
      </c>
      <c r="D36" s="132">
        <v>1554</v>
      </c>
      <c r="E36" s="132">
        <v>132</v>
      </c>
      <c r="F36" s="134">
        <v>824.92361111111165</v>
      </c>
      <c r="H36" s="136">
        <v>264</v>
      </c>
      <c r="I36" s="136">
        <v>64</v>
      </c>
      <c r="J36" s="136" t="s">
        <v>131</v>
      </c>
    </row>
    <row r="37" spans="1:10" ht="14.45">
      <c r="A37" s="132">
        <v>34</v>
      </c>
      <c r="B37" s="133" t="s">
        <v>163</v>
      </c>
      <c r="C37" s="132">
        <v>4</v>
      </c>
      <c r="D37" s="132">
        <v>1258</v>
      </c>
      <c r="E37" s="132">
        <v>173</v>
      </c>
      <c r="F37" s="134">
        <v>1467.5582142857133</v>
      </c>
      <c r="H37" s="136">
        <v>266</v>
      </c>
      <c r="I37" s="136">
        <v>64</v>
      </c>
      <c r="J37" s="136" t="s">
        <v>131</v>
      </c>
    </row>
    <row r="38" spans="1:10" ht="14.45">
      <c r="A38" s="132">
        <v>35</v>
      </c>
      <c r="B38" s="133" t="s">
        <v>164</v>
      </c>
      <c r="C38" s="132">
        <v>4</v>
      </c>
      <c r="D38" s="132">
        <v>1813</v>
      </c>
      <c r="E38" s="132">
        <v>61</v>
      </c>
      <c r="F38" s="134">
        <v>673.46954781912689</v>
      </c>
      <c r="H38" s="136">
        <v>267</v>
      </c>
      <c r="I38" s="136">
        <v>64</v>
      </c>
      <c r="J38" s="136" t="s">
        <v>131</v>
      </c>
    </row>
    <row r="39" spans="1:10" ht="14.45">
      <c r="A39" s="132">
        <v>36</v>
      </c>
      <c r="B39" s="133" t="s">
        <v>165</v>
      </c>
      <c r="C39" s="132">
        <v>5</v>
      </c>
      <c r="D39" s="132">
        <v>0</v>
      </c>
      <c r="E39" s="132">
        <v>2835</v>
      </c>
      <c r="F39" s="134">
        <v>1397.6357253599117</v>
      </c>
      <c r="H39" s="136">
        <v>268</v>
      </c>
      <c r="I39" s="136">
        <v>64</v>
      </c>
      <c r="J39" s="136" t="s">
        <v>131</v>
      </c>
    </row>
    <row r="40" spans="1:10" ht="14.45">
      <c r="A40" s="132">
        <v>37</v>
      </c>
      <c r="B40" s="133" t="s">
        <v>166</v>
      </c>
      <c r="C40" s="132">
        <v>5</v>
      </c>
      <c r="D40" s="132">
        <v>4</v>
      </c>
      <c r="E40" s="132">
        <v>2288</v>
      </c>
      <c r="F40" s="134"/>
      <c r="H40" s="136">
        <v>269</v>
      </c>
      <c r="I40" s="136">
        <v>64</v>
      </c>
      <c r="J40" s="136" t="s">
        <v>131</v>
      </c>
    </row>
    <row r="41" spans="1:10" ht="14.45">
      <c r="A41" s="132">
        <v>38</v>
      </c>
      <c r="B41" s="133" t="s">
        <v>167</v>
      </c>
      <c r="C41" s="132">
        <v>5</v>
      </c>
      <c r="D41" s="132">
        <v>52</v>
      </c>
      <c r="E41" s="132">
        <v>1470</v>
      </c>
      <c r="F41" s="134">
        <v>1401.0368206521739</v>
      </c>
      <c r="H41" s="136">
        <v>270</v>
      </c>
      <c r="I41" s="136">
        <v>64</v>
      </c>
      <c r="J41" s="136" t="s">
        <v>131</v>
      </c>
    </row>
    <row r="42" spans="1:10" ht="14.45">
      <c r="A42" s="132">
        <v>39</v>
      </c>
      <c r="B42" s="133" t="s">
        <v>168</v>
      </c>
      <c r="C42" s="132">
        <v>5</v>
      </c>
      <c r="D42" s="132">
        <v>4</v>
      </c>
      <c r="E42" s="132">
        <v>2211</v>
      </c>
      <c r="F42" s="134">
        <v>226.53842543204519</v>
      </c>
      <c r="H42" s="136">
        <v>271</v>
      </c>
      <c r="I42" s="136">
        <v>64</v>
      </c>
      <c r="J42" s="136" t="s">
        <v>131</v>
      </c>
    </row>
    <row r="43" spans="1:10" ht="14.45">
      <c r="A43" s="132">
        <v>41</v>
      </c>
      <c r="B43" s="133" t="s">
        <v>169</v>
      </c>
      <c r="C43" s="132">
        <v>5</v>
      </c>
      <c r="D43" s="132">
        <v>17</v>
      </c>
      <c r="E43" s="132">
        <v>2429</v>
      </c>
      <c r="F43" s="134">
        <v>1401.0368206521732</v>
      </c>
      <c r="H43" s="136">
        <v>272</v>
      </c>
      <c r="I43" s="136">
        <v>64</v>
      </c>
      <c r="J43" s="136" t="s">
        <v>131</v>
      </c>
    </row>
    <row r="44" spans="1:10" ht="14.45">
      <c r="A44" s="132">
        <v>42</v>
      </c>
      <c r="B44" s="133" t="s">
        <v>170</v>
      </c>
      <c r="C44" s="132">
        <v>5</v>
      </c>
      <c r="D44" s="132">
        <v>98</v>
      </c>
      <c r="E44" s="132">
        <v>1950</v>
      </c>
      <c r="F44" s="134">
        <v>467.57103247549094</v>
      </c>
      <c r="H44" s="136">
        <v>273</v>
      </c>
      <c r="I44" s="136">
        <v>64</v>
      </c>
      <c r="J44" s="136" t="s">
        <v>131</v>
      </c>
    </row>
    <row r="45" spans="1:10" ht="14.45">
      <c r="A45" s="132">
        <v>43</v>
      </c>
      <c r="B45" s="133" t="s">
        <v>171</v>
      </c>
      <c r="C45" s="132">
        <v>5</v>
      </c>
      <c r="D45" s="132">
        <v>140</v>
      </c>
      <c r="E45" s="132">
        <v>1424</v>
      </c>
      <c r="F45" s="134">
        <v>1270.6823137254898</v>
      </c>
      <c r="H45" s="136">
        <v>274</v>
      </c>
      <c r="I45" s="136">
        <v>64</v>
      </c>
      <c r="J45" s="136" t="s">
        <v>131</v>
      </c>
    </row>
    <row r="46" spans="1:10" ht="14.45">
      <c r="A46" s="132">
        <v>44</v>
      </c>
      <c r="B46" s="133" t="s">
        <v>172</v>
      </c>
      <c r="C46" s="132">
        <v>5</v>
      </c>
      <c r="D46" s="132">
        <v>207</v>
      </c>
      <c r="E46" s="132">
        <v>1143</v>
      </c>
      <c r="F46" s="134">
        <v>1504.2944403077693</v>
      </c>
      <c r="H46" s="136">
        <v>275</v>
      </c>
      <c r="I46" s="136">
        <v>64</v>
      </c>
      <c r="J46" s="136" t="s">
        <v>131</v>
      </c>
    </row>
    <row r="47" spans="1:10" ht="14.45">
      <c r="A47" s="132">
        <v>45</v>
      </c>
      <c r="B47" s="133" t="s">
        <v>135</v>
      </c>
      <c r="C47" s="132">
        <v>5</v>
      </c>
      <c r="D47" s="132">
        <v>255</v>
      </c>
      <c r="E47" s="132">
        <v>1024</v>
      </c>
      <c r="F47" s="134">
        <v>2543.9757462686557</v>
      </c>
      <c r="H47" s="136">
        <v>276</v>
      </c>
      <c r="I47" s="136">
        <v>64</v>
      </c>
      <c r="J47" s="136" t="s">
        <v>131</v>
      </c>
    </row>
    <row r="48" spans="1:10" ht="14.45">
      <c r="A48" s="132">
        <v>46</v>
      </c>
      <c r="B48" s="133" t="s">
        <v>173</v>
      </c>
      <c r="C48" s="132">
        <v>5</v>
      </c>
      <c r="D48" s="132">
        <v>137</v>
      </c>
      <c r="E48" s="132">
        <v>955</v>
      </c>
      <c r="F48" s="134">
        <v>1548.9868079289131</v>
      </c>
      <c r="H48" s="136">
        <v>277</v>
      </c>
      <c r="I48" s="136">
        <v>64</v>
      </c>
      <c r="J48" s="136" t="s">
        <v>131</v>
      </c>
    </row>
    <row r="49" spans="1:10" ht="14.45">
      <c r="A49" s="132">
        <v>47</v>
      </c>
      <c r="B49" s="133" t="s">
        <v>174</v>
      </c>
      <c r="C49" s="132">
        <v>5</v>
      </c>
      <c r="D49" s="132">
        <v>380</v>
      </c>
      <c r="E49" s="132">
        <v>820</v>
      </c>
      <c r="F49" s="134">
        <v>3027.2669841269849</v>
      </c>
      <c r="H49" s="136">
        <v>278</v>
      </c>
      <c r="I49" s="136">
        <v>64</v>
      </c>
      <c r="J49" s="136" t="s">
        <v>131</v>
      </c>
    </row>
    <row r="50" spans="1:10" ht="14.45">
      <c r="A50" s="132">
        <v>48</v>
      </c>
      <c r="B50" s="133" t="s">
        <v>175</v>
      </c>
      <c r="C50" s="132">
        <v>5</v>
      </c>
      <c r="D50" s="132">
        <v>603</v>
      </c>
      <c r="E50" s="132">
        <v>844</v>
      </c>
      <c r="F50" s="134">
        <v>2254.8254745866489</v>
      </c>
      <c r="H50" s="136">
        <v>279</v>
      </c>
      <c r="I50" s="136">
        <v>64</v>
      </c>
      <c r="J50" s="136" t="s">
        <v>131</v>
      </c>
    </row>
    <row r="51" spans="1:10" ht="14.45">
      <c r="A51" s="132">
        <v>49</v>
      </c>
      <c r="B51" s="133" t="s">
        <v>176</v>
      </c>
      <c r="C51" s="132">
        <v>5</v>
      </c>
      <c r="D51" s="132">
        <v>660</v>
      </c>
      <c r="E51" s="132">
        <v>876</v>
      </c>
      <c r="F51" s="134">
        <v>682.12607655502609</v>
      </c>
      <c r="H51" s="136">
        <v>280</v>
      </c>
      <c r="I51" s="136">
        <v>64</v>
      </c>
      <c r="J51" s="136" t="s">
        <v>131</v>
      </c>
    </row>
    <row r="52" spans="1:10" ht="14.45">
      <c r="A52" s="132">
        <v>50</v>
      </c>
      <c r="B52" s="133" t="s">
        <v>177</v>
      </c>
      <c r="C52" s="132">
        <v>5</v>
      </c>
      <c r="D52" s="132">
        <v>229</v>
      </c>
      <c r="E52" s="132">
        <v>1375</v>
      </c>
      <c r="F52" s="134">
        <v>971.33073694029781</v>
      </c>
      <c r="H52" s="136">
        <v>281</v>
      </c>
      <c r="I52" s="136">
        <v>64</v>
      </c>
      <c r="J52" s="136" t="s">
        <v>131</v>
      </c>
    </row>
    <row r="53" spans="1:10" ht="14.45">
      <c r="A53" s="132">
        <v>51</v>
      </c>
      <c r="B53" s="133" t="s">
        <v>178</v>
      </c>
      <c r="C53" s="132">
        <v>5</v>
      </c>
      <c r="D53" s="132">
        <v>325</v>
      </c>
      <c r="E53" s="132">
        <v>1043</v>
      </c>
      <c r="F53" s="134">
        <v>580.41128456734828</v>
      </c>
      <c r="H53" s="136">
        <v>282</v>
      </c>
      <c r="I53" s="136">
        <v>64</v>
      </c>
      <c r="J53" s="136" t="s">
        <v>131</v>
      </c>
    </row>
    <row r="54" spans="1:10" ht="14.45">
      <c r="A54" s="132">
        <v>52</v>
      </c>
      <c r="B54" s="133" t="s">
        <v>179</v>
      </c>
      <c r="C54" s="132">
        <v>6</v>
      </c>
      <c r="D54" s="132">
        <v>813</v>
      </c>
      <c r="E54" s="132">
        <v>523</v>
      </c>
      <c r="F54" s="134">
        <v>2325.6376458112409</v>
      </c>
      <c r="H54" s="136">
        <v>283</v>
      </c>
      <c r="I54" s="136">
        <v>64</v>
      </c>
      <c r="J54" s="136" t="s">
        <v>131</v>
      </c>
    </row>
    <row r="55" spans="1:10" ht="14.45">
      <c r="A55" s="132">
        <v>53</v>
      </c>
      <c r="B55" s="133" t="s">
        <v>180</v>
      </c>
      <c r="C55" s="132">
        <v>6</v>
      </c>
      <c r="D55" s="132">
        <v>1112</v>
      </c>
      <c r="E55" s="132">
        <v>230</v>
      </c>
      <c r="F55" s="134">
        <v>2454.8359472049692</v>
      </c>
      <c r="H55" s="136">
        <v>284</v>
      </c>
      <c r="I55" s="136">
        <v>64</v>
      </c>
      <c r="J55" s="136" t="s">
        <v>131</v>
      </c>
    </row>
    <row r="56" spans="1:10" ht="14.45">
      <c r="A56" s="132">
        <v>54</v>
      </c>
      <c r="B56" s="133" t="s">
        <v>181</v>
      </c>
      <c r="C56" s="132">
        <v>6</v>
      </c>
      <c r="D56" s="132">
        <v>1330</v>
      </c>
      <c r="E56" s="132">
        <v>358</v>
      </c>
      <c r="F56" s="134">
        <v>1339.9783636363634</v>
      </c>
      <c r="H56" s="136">
        <v>285</v>
      </c>
      <c r="I56" s="136">
        <v>64</v>
      </c>
      <c r="J56" s="136" t="s">
        <v>131</v>
      </c>
    </row>
    <row r="57" spans="1:10" ht="14.45">
      <c r="A57" s="132">
        <v>55</v>
      </c>
      <c r="B57" s="133" t="s">
        <v>182</v>
      </c>
      <c r="C57" s="132">
        <v>6</v>
      </c>
      <c r="D57" s="132">
        <v>944</v>
      </c>
      <c r="E57" s="132">
        <v>470</v>
      </c>
      <c r="F57" s="134">
        <v>1249.7389584575644</v>
      </c>
      <c r="H57" s="136">
        <v>286</v>
      </c>
      <c r="I57" s="136">
        <v>64</v>
      </c>
      <c r="J57" s="136" t="s">
        <v>131</v>
      </c>
    </row>
    <row r="58" spans="1:10" ht="14.45">
      <c r="A58" s="132">
        <v>56</v>
      </c>
      <c r="B58" s="133" t="s">
        <v>183</v>
      </c>
      <c r="C58" s="132">
        <v>6</v>
      </c>
      <c r="D58" s="132">
        <v>1164</v>
      </c>
      <c r="E58" s="132">
        <v>283</v>
      </c>
      <c r="F58" s="134">
        <v>1552.0221730308053</v>
      </c>
      <c r="H58" s="136">
        <v>287</v>
      </c>
      <c r="I58" s="136">
        <v>64</v>
      </c>
      <c r="J58" s="136" t="s">
        <v>131</v>
      </c>
    </row>
    <row r="59" spans="1:10" ht="14.45">
      <c r="A59" s="132">
        <v>57</v>
      </c>
      <c r="B59" s="133" t="s">
        <v>184</v>
      </c>
      <c r="C59" s="132">
        <v>6</v>
      </c>
      <c r="D59" s="132">
        <v>1608</v>
      </c>
      <c r="E59" s="132">
        <v>219</v>
      </c>
      <c r="F59" s="134">
        <v>1245.7818449612405</v>
      </c>
      <c r="H59" s="136">
        <v>288</v>
      </c>
      <c r="I59" s="136">
        <v>64</v>
      </c>
      <c r="J59" s="136" t="s">
        <v>131</v>
      </c>
    </row>
    <row r="60" spans="1:10" ht="14.45">
      <c r="A60" s="132">
        <v>58</v>
      </c>
      <c r="B60" s="133" t="s">
        <v>185</v>
      </c>
      <c r="C60" s="132">
        <v>6</v>
      </c>
      <c r="D60" s="132">
        <v>401</v>
      </c>
      <c r="E60" s="132">
        <v>1122</v>
      </c>
      <c r="F60" s="134">
        <v>493.31943689009813</v>
      </c>
      <c r="H60" s="136">
        <v>289</v>
      </c>
      <c r="I60" s="136">
        <v>64</v>
      </c>
      <c r="J60" s="136" t="s">
        <v>131</v>
      </c>
    </row>
    <row r="61" spans="1:10" ht="14.45">
      <c r="A61" s="132">
        <v>59</v>
      </c>
      <c r="B61" s="133" t="s">
        <v>186</v>
      </c>
      <c r="C61" s="132">
        <v>6</v>
      </c>
      <c r="D61" s="132">
        <v>1769</v>
      </c>
      <c r="E61" s="132">
        <v>206</v>
      </c>
      <c r="F61" s="134">
        <v>1139.4266227004518</v>
      </c>
      <c r="H61" s="136">
        <v>290</v>
      </c>
      <c r="I61" s="136">
        <v>64</v>
      </c>
      <c r="J61" s="136" t="s">
        <v>131</v>
      </c>
    </row>
    <row r="62" spans="1:10" ht="14.45">
      <c r="A62" s="132">
        <v>60</v>
      </c>
      <c r="B62" s="133" t="s">
        <v>187</v>
      </c>
      <c r="C62" s="132">
        <v>6</v>
      </c>
      <c r="D62" s="132">
        <v>596</v>
      </c>
      <c r="E62" s="132">
        <v>853</v>
      </c>
      <c r="F62" s="134">
        <v>324.85453024145386</v>
      </c>
      <c r="H62" s="136">
        <v>291</v>
      </c>
      <c r="I62" s="136">
        <v>64</v>
      </c>
      <c r="J62" s="136" t="s">
        <v>131</v>
      </c>
    </row>
    <row r="63" spans="1:10" ht="14.45">
      <c r="A63" s="132">
        <v>61</v>
      </c>
      <c r="B63" s="133" t="s">
        <v>188</v>
      </c>
      <c r="C63" s="132">
        <v>6</v>
      </c>
      <c r="D63" s="132">
        <v>616</v>
      </c>
      <c r="E63" s="132">
        <v>653</v>
      </c>
      <c r="F63" s="134">
        <v>661.79028571428785</v>
      </c>
      <c r="H63" s="136">
        <v>293</v>
      </c>
      <c r="I63" s="136">
        <v>64</v>
      </c>
      <c r="J63" s="136" t="s">
        <v>131</v>
      </c>
    </row>
    <row r="64" spans="1:10" ht="14.45">
      <c r="A64" s="132">
        <v>62</v>
      </c>
      <c r="B64" s="133" t="s">
        <v>189</v>
      </c>
      <c r="C64" s="132">
        <v>6</v>
      </c>
      <c r="D64" s="132">
        <v>2023</v>
      </c>
      <c r="E64" s="132">
        <v>89</v>
      </c>
      <c r="F64" s="134">
        <v>740.9917857142857</v>
      </c>
      <c r="H64" s="136">
        <v>294</v>
      </c>
      <c r="I64" s="136">
        <v>64</v>
      </c>
      <c r="J64" s="136" t="s">
        <v>131</v>
      </c>
    </row>
    <row r="65" spans="1:10" ht="14.45">
      <c r="A65" s="132">
        <v>63</v>
      </c>
      <c r="B65" s="133" t="s">
        <v>190</v>
      </c>
      <c r="C65" s="132">
        <v>6</v>
      </c>
      <c r="D65" s="132">
        <v>642</v>
      </c>
      <c r="E65" s="132">
        <v>541</v>
      </c>
      <c r="F65" s="134">
        <v>751.44065116284287</v>
      </c>
      <c r="H65" s="136">
        <v>295</v>
      </c>
      <c r="I65" s="136">
        <v>64</v>
      </c>
      <c r="J65" s="136" t="s">
        <v>131</v>
      </c>
    </row>
    <row r="66" spans="1:10" ht="14.45">
      <c r="A66" s="132">
        <v>64</v>
      </c>
      <c r="B66" s="133" t="s">
        <v>191</v>
      </c>
      <c r="C66" s="132">
        <v>6</v>
      </c>
      <c r="D66" s="132">
        <v>2186</v>
      </c>
      <c r="E66" s="132">
        <v>80</v>
      </c>
      <c r="F66" s="134">
        <v>999.79774011299048</v>
      </c>
      <c r="H66" s="136">
        <v>296</v>
      </c>
      <c r="I66" s="136">
        <v>64</v>
      </c>
      <c r="J66" s="136" t="s">
        <v>131</v>
      </c>
    </row>
    <row r="67" spans="1:10" ht="14.45">
      <c r="A67" s="132">
        <v>65</v>
      </c>
      <c r="B67" s="133" t="s">
        <v>192</v>
      </c>
      <c r="C67" s="132">
        <v>6</v>
      </c>
      <c r="D67" s="132">
        <v>690</v>
      </c>
      <c r="E67" s="132">
        <v>577</v>
      </c>
      <c r="F67" s="134">
        <v>570.50270941521808</v>
      </c>
      <c r="H67" s="136">
        <v>297</v>
      </c>
      <c r="I67" s="136">
        <v>64</v>
      </c>
      <c r="J67" s="136" t="s">
        <v>131</v>
      </c>
    </row>
    <row r="68" spans="1:10" ht="14.45">
      <c r="A68" s="132">
        <v>66</v>
      </c>
      <c r="B68" s="133" t="s">
        <v>193</v>
      </c>
      <c r="C68" s="132">
        <v>8</v>
      </c>
      <c r="D68" s="132">
        <v>0</v>
      </c>
      <c r="E68" s="132">
        <v>2895</v>
      </c>
      <c r="F68" s="134">
        <v>857.407188146007</v>
      </c>
      <c r="H68" s="136">
        <v>298</v>
      </c>
      <c r="I68" s="136">
        <v>64</v>
      </c>
      <c r="J68" s="136" t="s">
        <v>131</v>
      </c>
    </row>
    <row r="69" spans="1:10" ht="14.45">
      <c r="A69" s="132">
        <v>67</v>
      </c>
      <c r="B69" s="133" t="s">
        <v>194</v>
      </c>
      <c r="C69" s="132">
        <v>8</v>
      </c>
      <c r="D69" s="132">
        <v>0</v>
      </c>
      <c r="E69" s="132">
        <v>3344</v>
      </c>
      <c r="F69" s="134">
        <v>1537.6194974321352</v>
      </c>
      <c r="H69" s="136">
        <v>299</v>
      </c>
      <c r="I69" s="136">
        <v>64</v>
      </c>
      <c r="J69" s="136" t="s">
        <v>131</v>
      </c>
    </row>
    <row r="70" spans="1:10" ht="14.45">
      <c r="A70" s="132">
        <v>68</v>
      </c>
      <c r="B70" s="133" t="s">
        <v>195</v>
      </c>
      <c r="C70" s="132">
        <v>8</v>
      </c>
      <c r="D70" s="132">
        <v>10</v>
      </c>
      <c r="E70" s="132">
        <v>2165</v>
      </c>
      <c r="F70" s="134"/>
      <c r="H70" s="136">
        <v>800</v>
      </c>
      <c r="I70" s="136">
        <v>66</v>
      </c>
      <c r="J70" s="136" t="s">
        <v>196</v>
      </c>
    </row>
    <row r="71" spans="1:10" ht="14.45">
      <c r="A71" s="132">
        <v>69</v>
      </c>
      <c r="B71" s="133" t="s">
        <v>197</v>
      </c>
      <c r="C71" s="132">
        <v>8</v>
      </c>
      <c r="D71" s="132">
        <v>1</v>
      </c>
      <c r="E71" s="132">
        <v>2369</v>
      </c>
      <c r="F71" s="134"/>
      <c r="H71" s="136">
        <v>801</v>
      </c>
      <c r="I71" s="136">
        <v>66</v>
      </c>
      <c r="J71" s="136" t="s">
        <v>196</v>
      </c>
    </row>
    <row r="72" spans="1:10" ht="14.45">
      <c r="A72" s="132">
        <v>70</v>
      </c>
      <c r="B72" s="133" t="s">
        <v>198</v>
      </c>
      <c r="C72" s="132">
        <v>8</v>
      </c>
      <c r="D72" s="132">
        <v>79</v>
      </c>
      <c r="E72" s="132">
        <v>958</v>
      </c>
      <c r="F72" s="134">
        <v>3378.5286445012798</v>
      </c>
      <c r="H72" s="136">
        <v>804</v>
      </c>
      <c r="I72" s="136">
        <v>66</v>
      </c>
      <c r="J72" s="136" t="s">
        <v>196</v>
      </c>
    </row>
    <row r="73" spans="1:10" ht="14.45">
      <c r="A73" s="132">
        <v>71</v>
      </c>
      <c r="B73" s="133" t="s">
        <v>199</v>
      </c>
      <c r="C73" s="132">
        <v>8</v>
      </c>
      <c r="D73" s="132">
        <v>660</v>
      </c>
      <c r="E73" s="132">
        <v>379</v>
      </c>
      <c r="F73" s="134">
        <v>2601.2656189555128</v>
      </c>
      <c r="H73" s="136">
        <v>810</v>
      </c>
      <c r="I73" s="136">
        <v>66</v>
      </c>
      <c r="J73" s="136" t="s">
        <v>196</v>
      </c>
    </row>
    <row r="74" spans="1:10" ht="14.45">
      <c r="H74" s="136">
        <v>811</v>
      </c>
      <c r="I74" s="136">
        <v>66</v>
      </c>
      <c r="J74" s="136" t="s">
        <v>196</v>
      </c>
    </row>
    <row r="75" spans="1:10" ht="14.45">
      <c r="H75" s="136">
        <v>812</v>
      </c>
      <c r="I75" s="136">
        <v>66</v>
      </c>
      <c r="J75" s="136" t="s">
        <v>196</v>
      </c>
    </row>
    <row r="76" spans="1:10" ht="14.45">
      <c r="H76" s="136">
        <v>813</v>
      </c>
      <c r="I76" s="136">
        <v>66</v>
      </c>
      <c r="J76" s="136" t="s">
        <v>196</v>
      </c>
    </row>
    <row r="77" spans="1:10" ht="14.45">
      <c r="H77" s="136">
        <v>814</v>
      </c>
      <c r="I77" s="136">
        <v>66</v>
      </c>
      <c r="J77" s="136" t="s">
        <v>196</v>
      </c>
    </row>
    <row r="78" spans="1:10" ht="14.45">
      <c r="H78" s="136">
        <v>815</v>
      </c>
      <c r="I78" s="136">
        <v>66</v>
      </c>
      <c r="J78" s="136" t="s">
        <v>196</v>
      </c>
    </row>
    <row r="79" spans="1:10" ht="14.45">
      <c r="H79" s="136">
        <v>820</v>
      </c>
      <c r="I79" s="136">
        <v>66</v>
      </c>
      <c r="J79" s="136" t="s">
        <v>196</v>
      </c>
    </row>
    <row r="80" spans="1:10" ht="14.45">
      <c r="H80" s="136">
        <v>821</v>
      </c>
      <c r="I80" s="136">
        <v>66</v>
      </c>
      <c r="J80" s="136" t="s">
        <v>196</v>
      </c>
    </row>
    <row r="81" spans="8:10" ht="14.45">
      <c r="H81" s="136">
        <v>822</v>
      </c>
      <c r="I81" s="136">
        <v>66</v>
      </c>
      <c r="J81" s="136" t="s">
        <v>196</v>
      </c>
    </row>
    <row r="82" spans="8:10" ht="14.45">
      <c r="H82" s="136">
        <v>828</v>
      </c>
      <c r="I82" s="136">
        <v>66</v>
      </c>
      <c r="J82" s="136" t="s">
        <v>196</v>
      </c>
    </row>
    <row r="83" spans="8:10" ht="14.45">
      <c r="H83" s="136">
        <v>830</v>
      </c>
      <c r="I83" s="136">
        <v>66</v>
      </c>
      <c r="J83" s="136" t="s">
        <v>196</v>
      </c>
    </row>
    <row r="84" spans="8:10" ht="14.45">
      <c r="H84" s="136">
        <v>831</v>
      </c>
      <c r="I84" s="136">
        <v>66</v>
      </c>
      <c r="J84" s="136" t="s">
        <v>196</v>
      </c>
    </row>
    <row r="85" spans="8:10" ht="14.45">
      <c r="H85" s="136">
        <v>832</v>
      </c>
      <c r="I85" s="136">
        <v>66</v>
      </c>
      <c r="J85" s="136" t="s">
        <v>196</v>
      </c>
    </row>
    <row r="86" spans="8:10" ht="14.45">
      <c r="H86" s="136">
        <v>835</v>
      </c>
      <c r="I86" s="136">
        <v>66</v>
      </c>
      <c r="J86" s="136" t="s">
        <v>196</v>
      </c>
    </row>
    <row r="87" spans="8:10" ht="14.45">
      <c r="H87" s="136">
        <v>836</v>
      </c>
      <c r="I87" s="136">
        <v>66</v>
      </c>
      <c r="J87" s="136" t="s">
        <v>196</v>
      </c>
    </row>
    <row r="88" spans="8:10" ht="14.45">
      <c r="H88" s="136">
        <v>837</v>
      </c>
      <c r="I88" s="136">
        <v>66</v>
      </c>
      <c r="J88" s="136" t="s">
        <v>196</v>
      </c>
    </row>
    <row r="89" spans="8:10" ht="14.45">
      <c r="H89" s="136">
        <v>838</v>
      </c>
      <c r="I89" s="136">
        <v>66</v>
      </c>
      <c r="J89" s="136" t="s">
        <v>196</v>
      </c>
    </row>
    <row r="90" spans="8:10" ht="14.45">
      <c r="H90" s="136">
        <v>840</v>
      </c>
      <c r="I90" s="136">
        <v>66</v>
      </c>
      <c r="J90" s="136" t="s">
        <v>196</v>
      </c>
    </row>
    <row r="91" spans="8:10" ht="14.45">
      <c r="H91" s="136">
        <v>845</v>
      </c>
      <c r="I91" s="136">
        <v>66</v>
      </c>
      <c r="J91" s="136" t="s">
        <v>196</v>
      </c>
    </row>
    <row r="92" spans="8:10" ht="14.45">
      <c r="H92" s="136">
        <v>846</v>
      </c>
      <c r="I92" s="136">
        <v>66</v>
      </c>
      <c r="J92" s="136" t="s">
        <v>196</v>
      </c>
    </row>
    <row r="93" spans="8:10" ht="14.45">
      <c r="H93" s="136">
        <v>847</v>
      </c>
      <c r="I93" s="136">
        <v>66</v>
      </c>
      <c r="J93" s="136" t="s">
        <v>196</v>
      </c>
    </row>
    <row r="94" spans="8:10" ht="14.45">
      <c r="H94" s="136">
        <v>850</v>
      </c>
      <c r="I94" s="136">
        <v>66</v>
      </c>
      <c r="J94" s="136" t="s">
        <v>196</v>
      </c>
    </row>
    <row r="95" spans="8:10" ht="14.45">
      <c r="H95" s="136">
        <v>851</v>
      </c>
      <c r="I95" s="136">
        <v>66</v>
      </c>
      <c r="J95" s="136" t="s">
        <v>196</v>
      </c>
    </row>
    <row r="96" spans="8:10" ht="14.45">
      <c r="H96" s="136">
        <v>852</v>
      </c>
      <c r="I96" s="136">
        <v>66</v>
      </c>
      <c r="J96" s="136" t="s">
        <v>196</v>
      </c>
    </row>
    <row r="97" spans="8:10" ht="14.45">
      <c r="H97" s="136">
        <v>853</v>
      </c>
      <c r="I97" s="136">
        <v>66</v>
      </c>
      <c r="J97" s="136" t="s">
        <v>196</v>
      </c>
    </row>
    <row r="98" spans="8:10" ht="14.45">
      <c r="H98" s="136">
        <v>854</v>
      </c>
      <c r="I98" s="136">
        <v>66</v>
      </c>
      <c r="J98" s="136" t="s">
        <v>196</v>
      </c>
    </row>
    <row r="99" spans="8:10" ht="14.45">
      <c r="H99" s="136">
        <v>860</v>
      </c>
      <c r="I99" s="136">
        <v>70</v>
      </c>
      <c r="J99" s="136" t="s">
        <v>196</v>
      </c>
    </row>
    <row r="100" spans="8:10" ht="14.45">
      <c r="H100" s="136">
        <v>861</v>
      </c>
      <c r="I100" s="136">
        <v>70</v>
      </c>
      <c r="J100" s="136" t="s">
        <v>196</v>
      </c>
    </row>
    <row r="101" spans="8:10" ht="14.45">
      <c r="H101" s="136">
        <v>862</v>
      </c>
      <c r="I101" s="136">
        <v>70</v>
      </c>
      <c r="J101" s="136" t="s">
        <v>196</v>
      </c>
    </row>
    <row r="102" spans="8:10" ht="14.45">
      <c r="H102" s="136">
        <v>870</v>
      </c>
      <c r="I102" s="136">
        <v>71</v>
      </c>
      <c r="J102" s="136" t="s">
        <v>196</v>
      </c>
    </row>
    <row r="103" spans="8:10" ht="14.45">
      <c r="H103" s="136">
        <v>871</v>
      </c>
      <c r="I103" s="136">
        <v>71</v>
      </c>
      <c r="J103" s="136" t="s">
        <v>196</v>
      </c>
    </row>
    <row r="104" spans="8:10" ht="14.45">
      <c r="H104" s="136">
        <v>872</v>
      </c>
      <c r="I104" s="136">
        <v>71</v>
      </c>
      <c r="J104" s="136" t="s">
        <v>196</v>
      </c>
    </row>
    <row r="105" spans="8:10" ht="14.45">
      <c r="H105" s="136">
        <v>880</v>
      </c>
      <c r="I105" s="136">
        <v>67</v>
      </c>
      <c r="J105" s="136" t="s">
        <v>196</v>
      </c>
    </row>
    <row r="106" spans="8:10" ht="14.45">
      <c r="H106" s="136">
        <v>881</v>
      </c>
      <c r="I106" s="136">
        <v>67</v>
      </c>
      <c r="J106" s="136" t="s">
        <v>196</v>
      </c>
    </row>
    <row r="107" spans="8:10" ht="14.45">
      <c r="H107" s="136">
        <v>885</v>
      </c>
      <c r="I107" s="136">
        <v>67</v>
      </c>
      <c r="J107" s="136" t="s">
        <v>196</v>
      </c>
    </row>
    <row r="108" spans="8:10" ht="14.45">
      <c r="H108" s="136">
        <v>886</v>
      </c>
      <c r="I108" s="136">
        <v>66</v>
      </c>
      <c r="J108" s="136" t="s">
        <v>196</v>
      </c>
    </row>
    <row r="109" spans="8:10" ht="14.45">
      <c r="H109" s="136">
        <v>909</v>
      </c>
      <c r="I109" s="136">
        <v>66</v>
      </c>
      <c r="J109" s="136" t="s">
        <v>196</v>
      </c>
    </row>
    <row r="110" spans="8:10" ht="14.45">
      <c r="H110" s="136">
        <v>1001</v>
      </c>
      <c r="I110" s="136">
        <v>63</v>
      </c>
      <c r="J110" s="136" t="s">
        <v>200</v>
      </c>
    </row>
    <row r="111" spans="8:10" ht="14.45">
      <c r="H111" s="136">
        <v>1002</v>
      </c>
      <c r="I111" s="136">
        <v>63</v>
      </c>
      <c r="J111" s="136" t="s">
        <v>200</v>
      </c>
    </row>
    <row r="112" spans="8:10" ht="14.45">
      <c r="H112" s="136">
        <v>1003</v>
      </c>
      <c r="I112" s="136">
        <v>63</v>
      </c>
      <c r="J112" s="136" t="s">
        <v>200</v>
      </c>
    </row>
    <row r="113" spans="8:10" ht="14.45">
      <c r="H113" s="136">
        <v>1004</v>
      </c>
      <c r="I113" s="136">
        <v>63</v>
      </c>
      <c r="J113" s="136" t="s">
        <v>200</v>
      </c>
    </row>
    <row r="114" spans="8:10" ht="14.45">
      <c r="H114" s="136">
        <v>1005</v>
      </c>
      <c r="I114" s="136">
        <v>63</v>
      </c>
      <c r="J114" s="136" t="s">
        <v>200</v>
      </c>
    </row>
    <row r="115" spans="8:10" ht="14.45">
      <c r="H115" s="136">
        <v>1006</v>
      </c>
      <c r="I115" s="136">
        <v>63</v>
      </c>
      <c r="J115" s="136" t="s">
        <v>200</v>
      </c>
    </row>
    <row r="116" spans="8:10" ht="14.45">
      <c r="H116" s="136">
        <v>1007</v>
      </c>
      <c r="I116" s="136">
        <v>63</v>
      </c>
      <c r="J116" s="136" t="s">
        <v>200</v>
      </c>
    </row>
    <row r="117" spans="8:10" ht="14.45">
      <c r="H117" s="136">
        <v>1008</v>
      </c>
      <c r="I117" s="136">
        <v>63</v>
      </c>
      <c r="J117" s="136" t="s">
        <v>200</v>
      </c>
    </row>
    <row r="118" spans="8:10" ht="14.45">
      <c r="H118" s="136">
        <v>1009</v>
      </c>
      <c r="I118" s="136">
        <v>63</v>
      </c>
      <c r="J118" s="136" t="s">
        <v>200</v>
      </c>
    </row>
    <row r="119" spans="8:10" ht="14.45">
      <c r="H119" s="136">
        <v>1010</v>
      </c>
      <c r="I119" s="136">
        <v>63</v>
      </c>
      <c r="J119" s="136" t="s">
        <v>200</v>
      </c>
    </row>
    <row r="120" spans="8:10" ht="14.45">
      <c r="H120" s="136">
        <v>1011</v>
      </c>
      <c r="I120" s="136">
        <v>63</v>
      </c>
      <c r="J120" s="136" t="s">
        <v>200</v>
      </c>
    </row>
    <row r="121" spans="8:10" ht="14.45">
      <c r="H121" s="136">
        <v>1012</v>
      </c>
      <c r="I121" s="136">
        <v>63</v>
      </c>
      <c r="J121" s="136" t="s">
        <v>200</v>
      </c>
    </row>
    <row r="122" spans="8:10" ht="14.45">
      <c r="H122" s="136">
        <v>1013</v>
      </c>
      <c r="I122" s="136">
        <v>63</v>
      </c>
      <c r="J122" s="136" t="s">
        <v>200</v>
      </c>
    </row>
    <row r="123" spans="8:10" ht="14.45">
      <c r="H123" s="136">
        <v>1015</v>
      </c>
      <c r="I123" s="136">
        <v>63</v>
      </c>
      <c r="J123" s="136" t="s">
        <v>200</v>
      </c>
    </row>
    <row r="124" spans="8:10" ht="14.45">
      <c r="H124" s="136">
        <v>1016</v>
      </c>
      <c r="I124" s="136">
        <v>63</v>
      </c>
      <c r="J124" s="136" t="s">
        <v>200</v>
      </c>
    </row>
    <row r="125" spans="8:10" ht="14.45">
      <c r="H125" s="136">
        <v>1017</v>
      </c>
      <c r="I125" s="136">
        <v>63</v>
      </c>
      <c r="J125" s="136" t="s">
        <v>200</v>
      </c>
    </row>
    <row r="126" spans="8:10" ht="14.45">
      <c r="H126" s="136">
        <v>1018</v>
      </c>
      <c r="I126" s="136">
        <v>63</v>
      </c>
      <c r="J126" s="136" t="s">
        <v>200</v>
      </c>
    </row>
    <row r="127" spans="8:10" ht="14.45">
      <c r="H127" s="136">
        <v>1019</v>
      </c>
      <c r="I127" s="136">
        <v>63</v>
      </c>
      <c r="J127" s="136" t="s">
        <v>200</v>
      </c>
    </row>
    <row r="128" spans="8:10" ht="14.45">
      <c r="H128" s="136">
        <v>1020</v>
      </c>
      <c r="I128" s="136">
        <v>63</v>
      </c>
      <c r="J128" s="136" t="s">
        <v>200</v>
      </c>
    </row>
    <row r="129" spans="8:10" ht="14.45">
      <c r="H129" s="136">
        <v>1021</v>
      </c>
      <c r="I129" s="136">
        <v>63</v>
      </c>
      <c r="J129" s="136" t="s">
        <v>200</v>
      </c>
    </row>
    <row r="130" spans="8:10" ht="14.45">
      <c r="H130" s="136">
        <v>1022</v>
      </c>
      <c r="I130" s="136">
        <v>63</v>
      </c>
      <c r="J130" s="136" t="s">
        <v>200</v>
      </c>
    </row>
    <row r="131" spans="8:10" ht="14.45">
      <c r="H131" s="136">
        <v>1023</v>
      </c>
      <c r="I131" s="136">
        <v>63</v>
      </c>
      <c r="J131" s="136" t="s">
        <v>200</v>
      </c>
    </row>
    <row r="132" spans="8:10" ht="14.45">
      <c r="H132" s="136">
        <v>1024</v>
      </c>
      <c r="I132" s="136">
        <v>63</v>
      </c>
      <c r="J132" s="136" t="s">
        <v>200</v>
      </c>
    </row>
    <row r="133" spans="8:10" ht="14.45">
      <c r="H133" s="136">
        <v>1025</v>
      </c>
      <c r="I133" s="136">
        <v>63</v>
      </c>
      <c r="J133" s="136" t="s">
        <v>200</v>
      </c>
    </row>
    <row r="134" spans="8:10" ht="14.45">
      <c r="H134" s="136">
        <v>1026</v>
      </c>
      <c r="I134" s="136">
        <v>63</v>
      </c>
      <c r="J134" s="136" t="s">
        <v>200</v>
      </c>
    </row>
    <row r="135" spans="8:10" ht="14.45">
      <c r="H135" s="136">
        <v>1027</v>
      </c>
      <c r="I135" s="136">
        <v>63</v>
      </c>
      <c r="J135" s="136" t="s">
        <v>200</v>
      </c>
    </row>
    <row r="136" spans="8:10" ht="14.45">
      <c r="H136" s="136">
        <v>1028</v>
      </c>
      <c r="I136" s="136">
        <v>63</v>
      </c>
      <c r="J136" s="136" t="s">
        <v>200</v>
      </c>
    </row>
    <row r="137" spans="8:10" ht="14.45">
      <c r="H137" s="136">
        <v>1029</v>
      </c>
      <c r="I137" s="136">
        <v>63</v>
      </c>
      <c r="J137" s="136" t="s">
        <v>200</v>
      </c>
    </row>
    <row r="138" spans="8:10" ht="14.45">
      <c r="H138" s="136">
        <v>1030</v>
      </c>
      <c r="I138" s="136">
        <v>63</v>
      </c>
      <c r="J138" s="136" t="s">
        <v>200</v>
      </c>
    </row>
    <row r="139" spans="8:10" ht="14.45">
      <c r="H139" s="136">
        <v>1031</v>
      </c>
      <c r="I139" s="136">
        <v>63</v>
      </c>
      <c r="J139" s="136" t="s">
        <v>200</v>
      </c>
    </row>
    <row r="140" spans="8:10" ht="14.45">
      <c r="H140" s="136">
        <v>1032</v>
      </c>
      <c r="I140" s="136">
        <v>63</v>
      </c>
      <c r="J140" s="136" t="s">
        <v>200</v>
      </c>
    </row>
    <row r="141" spans="8:10" ht="14.45">
      <c r="H141" s="136">
        <v>1033</v>
      </c>
      <c r="I141" s="136">
        <v>63</v>
      </c>
      <c r="J141" s="136" t="s">
        <v>200</v>
      </c>
    </row>
    <row r="142" spans="8:10" ht="14.45">
      <c r="H142" s="136">
        <v>1034</v>
      </c>
      <c r="I142" s="136">
        <v>63</v>
      </c>
      <c r="J142" s="136" t="s">
        <v>200</v>
      </c>
    </row>
    <row r="143" spans="8:10" ht="14.45">
      <c r="H143" s="136">
        <v>1035</v>
      </c>
      <c r="I143" s="136">
        <v>63</v>
      </c>
      <c r="J143" s="136" t="s">
        <v>200</v>
      </c>
    </row>
    <row r="144" spans="8:10" ht="14.45">
      <c r="H144" s="136">
        <v>1036</v>
      </c>
      <c r="I144" s="136">
        <v>63</v>
      </c>
      <c r="J144" s="136" t="s">
        <v>200</v>
      </c>
    </row>
    <row r="145" spans="8:10" ht="14.45">
      <c r="H145" s="136">
        <v>1037</v>
      </c>
      <c r="I145" s="136">
        <v>63</v>
      </c>
      <c r="J145" s="136" t="s">
        <v>200</v>
      </c>
    </row>
    <row r="146" spans="8:10" ht="14.45">
      <c r="H146" s="136">
        <v>1038</v>
      </c>
      <c r="I146" s="136">
        <v>63</v>
      </c>
      <c r="J146" s="136" t="s">
        <v>200</v>
      </c>
    </row>
    <row r="147" spans="8:10" ht="14.45">
      <c r="H147" s="136">
        <v>1039</v>
      </c>
      <c r="I147" s="136">
        <v>63</v>
      </c>
      <c r="J147" s="136" t="s">
        <v>200</v>
      </c>
    </row>
    <row r="148" spans="8:10" ht="14.45">
      <c r="H148" s="136">
        <v>1040</v>
      </c>
      <c r="I148" s="136">
        <v>63</v>
      </c>
      <c r="J148" s="136" t="s">
        <v>200</v>
      </c>
    </row>
    <row r="149" spans="8:10" ht="14.45">
      <c r="H149" s="136">
        <v>1041</v>
      </c>
      <c r="I149" s="136">
        <v>63</v>
      </c>
      <c r="J149" s="136" t="s">
        <v>200</v>
      </c>
    </row>
    <row r="150" spans="8:10" ht="14.45">
      <c r="H150" s="136">
        <v>1042</v>
      </c>
      <c r="I150" s="136">
        <v>63</v>
      </c>
      <c r="J150" s="136" t="s">
        <v>200</v>
      </c>
    </row>
    <row r="151" spans="8:10" ht="14.45">
      <c r="H151" s="136">
        <v>1043</v>
      </c>
      <c r="I151" s="136">
        <v>63</v>
      </c>
      <c r="J151" s="136" t="s">
        <v>200</v>
      </c>
    </row>
    <row r="152" spans="8:10" ht="14.45">
      <c r="H152" s="136">
        <v>1044</v>
      </c>
      <c r="I152" s="136">
        <v>63</v>
      </c>
      <c r="J152" s="136" t="s">
        <v>200</v>
      </c>
    </row>
    <row r="153" spans="8:10" ht="14.45">
      <c r="H153" s="136">
        <v>1045</v>
      </c>
      <c r="I153" s="136">
        <v>63</v>
      </c>
      <c r="J153" s="136" t="s">
        <v>200</v>
      </c>
    </row>
    <row r="154" spans="8:10" ht="14.45">
      <c r="H154" s="136">
        <v>1046</v>
      </c>
      <c r="I154" s="136">
        <v>63</v>
      </c>
      <c r="J154" s="136" t="s">
        <v>200</v>
      </c>
    </row>
    <row r="155" spans="8:10" ht="14.45">
      <c r="H155" s="136">
        <v>1047</v>
      </c>
      <c r="I155" s="136">
        <v>63</v>
      </c>
      <c r="J155" s="136" t="s">
        <v>200</v>
      </c>
    </row>
    <row r="156" spans="8:10" ht="14.45">
      <c r="H156" s="136">
        <v>1048</v>
      </c>
      <c r="I156" s="136">
        <v>63</v>
      </c>
      <c r="J156" s="136" t="s">
        <v>200</v>
      </c>
    </row>
    <row r="157" spans="8:10" ht="14.45">
      <c r="H157" s="136">
        <v>1049</v>
      </c>
      <c r="I157" s="136">
        <v>63</v>
      </c>
      <c r="J157" s="136" t="s">
        <v>200</v>
      </c>
    </row>
    <row r="158" spans="8:10" ht="14.45">
      <c r="H158" s="136">
        <v>1050</v>
      </c>
      <c r="I158" s="136">
        <v>63</v>
      </c>
      <c r="J158" s="136" t="s">
        <v>200</v>
      </c>
    </row>
    <row r="159" spans="8:10" ht="14.45">
      <c r="H159" s="136">
        <v>1051</v>
      </c>
      <c r="I159" s="136">
        <v>63</v>
      </c>
      <c r="J159" s="136" t="s">
        <v>200</v>
      </c>
    </row>
    <row r="160" spans="8:10" ht="14.45">
      <c r="H160" s="136">
        <v>1052</v>
      </c>
      <c r="I160" s="136">
        <v>63</v>
      </c>
      <c r="J160" s="136" t="s">
        <v>200</v>
      </c>
    </row>
    <row r="161" spans="8:10" ht="14.45">
      <c r="H161" s="136">
        <v>1053</v>
      </c>
      <c r="I161" s="136">
        <v>63</v>
      </c>
      <c r="J161" s="136" t="s">
        <v>200</v>
      </c>
    </row>
    <row r="162" spans="8:10" ht="14.45">
      <c r="H162" s="136">
        <v>1054</v>
      </c>
      <c r="I162" s="136">
        <v>63</v>
      </c>
      <c r="J162" s="136" t="s">
        <v>200</v>
      </c>
    </row>
    <row r="163" spans="8:10" ht="14.45">
      <c r="H163" s="136">
        <v>1055</v>
      </c>
      <c r="I163" s="136">
        <v>63</v>
      </c>
      <c r="J163" s="136" t="s">
        <v>200</v>
      </c>
    </row>
    <row r="164" spans="8:10" ht="14.45">
      <c r="H164" s="136">
        <v>1056</v>
      </c>
      <c r="I164" s="136">
        <v>63</v>
      </c>
      <c r="J164" s="136" t="s">
        <v>200</v>
      </c>
    </row>
    <row r="165" spans="8:10" ht="14.45">
      <c r="H165" s="136">
        <v>1057</v>
      </c>
      <c r="I165" s="136">
        <v>63</v>
      </c>
      <c r="J165" s="136" t="s">
        <v>200</v>
      </c>
    </row>
    <row r="166" spans="8:10" ht="14.45">
      <c r="H166" s="136">
        <v>1058</v>
      </c>
      <c r="I166" s="136">
        <v>63</v>
      </c>
      <c r="J166" s="136" t="s">
        <v>200</v>
      </c>
    </row>
    <row r="167" spans="8:10" ht="14.45">
      <c r="H167" s="136">
        <v>1059</v>
      </c>
      <c r="I167" s="136">
        <v>63</v>
      </c>
      <c r="J167" s="136" t="s">
        <v>200</v>
      </c>
    </row>
    <row r="168" spans="8:10" ht="14.45">
      <c r="H168" s="136">
        <v>1060</v>
      </c>
      <c r="I168" s="136">
        <v>63</v>
      </c>
      <c r="J168" s="136" t="s">
        <v>200</v>
      </c>
    </row>
    <row r="169" spans="8:10" ht="14.45">
      <c r="H169" s="136">
        <v>1061</v>
      </c>
      <c r="I169" s="136">
        <v>63</v>
      </c>
      <c r="J169" s="136" t="s">
        <v>200</v>
      </c>
    </row>
    <row r="170" spans="8:10" ht="14.45">
      <c r="H170" s="136">
        <v>1062</v>
      </c>
      <c r="I170" s="136">
        <v>63</v>
      </c>
      <c r="J170" s="136" t="s">
        <v>200</v>
      </c>
    </row>
    <row r="171" spans="8:10" ht="14.45">
      <c r="H171" s="136">
        <v>1063</v>
      </c>
      <c r="I171" s="136">
        <v>63</v>
      </c>
      <c r="J171" s="136" t="s">
        <v>200</v>
      </c>
    </row>
    <row r="172" spans="8:10" ht="14.45">
      <c r="H172" s="136">
        <v>1064</v>
      </c>
      <c r="I172" s="136">
        <v>63</v>
      </c>
      <c r="J172" s="136" t="s">
        <v>200</v>
      </c>
    </row>
    <row r="173" spans="8:10" ht="14.45">
      <c r="H173" s="136">
        <v>1065</v>
      </c>
      <c r="I173" s="136">
        <v>63</v>
      </c>
      <c r="J173" s="136" t="s">
        <v>200</v>
      </c>
    </row>
    <row r="174" spans="8:10" ht="14.45">
      <c r="H174" s="136">
        <v>1066</v>
      </c>
      <c r="I174" s="136">
        <v>63</v>
      </c>
      <c r="J174" s="136" t="s">
        <v>200</v>
      </c>
    </row>
    <row r="175" spans="8:10" ht="14.45">
      <c r="H175" s="136">
        <v>1067</v>
      </c>
      <c r="I175" s="136">
        <v>63</v>
      </c>
      <c r="J175" s="136" t="s">
        <v>200</v>
      </c>
    </row>
    <row r="176" spans="8:10" ht="14.45">
      <c r="H176" s="136">
        <v>1068</v>
      </c>
      <c r="I176" s="136">
        <v>63</v>
      </c>
      <c r="J176" s="136" t="s">
        <v>200</v>
      </c>
    </row>
    <row r="177" spans="8:10" ht="14.45">
      <c r="H177" s="136">
        <v>1069</v>
      </c>
      <c r="I177" s="136">
        <v>63</v>
      </c>
      <c r="J177" s="136" t="s">
        <v>200</v>
      </c>
    </row>
    <row r="178" spans="8:10" ht="14.45">
      <c r="H178" s="136">
        <v>1070</v>
      </c>
      <c r="I178" s="136">
        <v>63</v>
      </c>
      <c r="J178" s="136" t="s">
        <v>200</v>
      </c>
    </row>
    <row r="179" spans="8:10" ht="14.45">
      <c r="H179" s="136">
        <v>1071</v>
      </c>
      <c r="I179" s="136">
        <v>63</v>
      </c>
      <c r="J179" s="136" t="s">
        <v>200</v>
      </c>
    </row>
    <row r="180" spans="8:10" ht="14.45">
      <c r="H180" s="136">
        <v>1072</v>
      </c>
      <c r="I180" s="136">
        <v>63</v>
      </c>
      <c r="J180" s="136" t="s">
        <v>200</v>
      </c>
    </row>
    <row r="181" spans="8:10" ht="14.45">
      <c r="H181" s="136">
        <v>1073</v>
      </c>
      <c r="I181" s="136">
        <v>63</v>
      </c>
      <c r="J181" s="136" t="s">
        <v>200</v>
      </c>
    </row>
    <row r="182" spans="8:10" ht="14.45">
      <c r="H182" s="136">
        <v>1074</v>
      </c>
      <c r="I182" s="136">
        <v>63</v>
      </c>
      <c r="J182" s="136" t="s">
        <v>200</v>
      </c>
    </row>
    <row r="183" spans="8:10" ht="14.45">
      <c r="H183" s="136">
        <v>1075</v>
      </c>
      <c r="I183" s="136">
        <v>63</v>
      </c>
      <c r="J183" s="136" t="s">
        <v>200</v>
      </c>
    </row>
    <row r="184" spans="8:10" ht="14.45">
      <c r="H184" s="136">
        <v>1076</v>
      </c>
      <c r="I184" s="136">
        <v>63</v>
      </c>
      <c r="J184" s="136" t="s">
        <v>200</v>
      </c>
    </row>
    <row r="185" spans="8:10" ht="14.45">
      <c r="H185" s="136">
        <v>1077</v>
      </c>
      <c r="I185" s="136">
        <v>63</v>
      </c>
      <c r="J185" s="136" t="s">
        <v>200</v>
      </c>
    </row>
    <row r="186" spans="8:10" ht="14.45">
      <c r="H186" s="136">
        <v>1078</v>
      </c>
      <c r="I186" s="136">
        <v>63</v>
      </c>
      <c r="J186" s="136" t="s">
        <v>200</v>
      </c>
    </row>
    <row r="187" spans="8:10" ht="14.45">
      <c r="H187" s="136">
        <v>1079</v>
      </c>
      <c r="I187" s="136">
        <v>63</v>
      </c>
      <c r="J187" s="136" t="s">
        <v>200</v>
      </c>
    </row>
    <row r="188" spans="8:10" ht="14.45">
      <c r="H188" s="136">
        <v>1080</v>
      </c>
      <c r="I188" s="136">
        <v>63</v>
      </c>
      <c r="J188" s="136" t="s">
        <v>200</v>
      </c>
    </row>
    <row r="189" spans="8:10" ht="14.45">
      <c r="H189" s="136">
        <v>1081</v>
      </c>
      <c r="I189" s="136">
        <v>63</v>
      </c>
      <c r="J189" s="136" t="s">
        <v>200</v>
      </c>
    </row>
    <row r="190" spans="8:10" ht="14.45">
      <c r="H190" s="136">
        <v>1082</v>
      </c>
      <c r="I190" s="136">
        <v>63</v>
      </c>
      <c r="J190" s="136" t="s">
        <v>200</v>
      </c>
    </row>
    <row r="191" spans="8:10" ht="14.45">
      <c r="H191" s="136">
        <v>1083</v>
      </c>
      <c r="I191" s="136">
        <v>63</v>
      </c>
      <c r="J191" s="136" t="s">
        <v>200</v>
      </c>
    </row>
    <row r="192" spans="8:10" ht="14.45">
      <c r="H192" s="136">
        <v>1084</v>
      </c>
      <c r="I192" s="136">
        <v>63</v>
      </c>
      <c r="J192" s="136" t="s">
        <v>200</v>
      </c>
    </row>
    <row r="193" spans="8:10" ht="14.45">
      <c r="H193" s="136">
        <v>1085</v>
      </c>
      <c r="I193" s="136">
        <v>63</v>
      </c>
      <c r="J193" s="136" t="s">
        <v>200</v>
      </c>
    </row>
    <row r="194" spans="8:10" ht="14.45">
      <c r="H194" s="136">
        <v>1086</v>
      </c>
      <c r="I194" s="136">
        <v>63</v>
      </c>
      <c r="J194" s="136" t="s">
        <v>200</v>
      </c>
    </row>
    <row r="195" spans="8:10" ht="14.45">
      <c r="H195" s="136">
        <v>1087</v>
      </c>
      <c r="I195" s="136">
        <v>63</v>
      </c>
      <c r="J195" s="136" t="s">
        <v>200</v>
      </c>
    </row>
    <row r="196" spans="8:10" ht="14.45">
      <c r="H196" s="136">
        <v>1088</v>
      </c>
      <c r="I196" s="136">
        <v>63</v>
      </c>
      <c r="J196" s="136" t="s">
        <v>200</v>
      </c>
    </row>
    <row r="197" spans="8:10" ht="14.45">
      <c r="H197" s="136">
        <v>1089</v>
      </c>
      <c r="I197" s="136">
        <v>63</v>
      </c>
      <c r="J197" s="136" t="s">
        <v>200</v>
      </c>
    </row>
    <row r="198" spans="8:10" ht="14.45">
      <c r="H198" s="136">
        <v>1090</v>
      </c>
      <c r="I198" s="136">
        <v>63</v>
      </c>
      <c r="J198" s="136" t="s">
        <v>200</v>
      </c>
    </row>
    <row r="199" spans="8:10" ht="14.45">
      <c r="H199" s="136">
        <v>1091</v>
      </c>
      <c r="I199" s="136">
        <v>63</v>
      </c>
      <c r="J199" s="136" t="s">
        <v>200</v>
      </c>
    </row>
    <row r="200" spans="8:10" ht="14.45">
      <c r="H200" s="136">
        <v>1092</v>
      </c>
      <c r="I200" s="136">
        <v>63</v>
      </c>
      <c r="J200" s="136" t="s">
        <v>200</v>
      </c>
    </row>
    <row r="201" spans="8:10" ht="14.45">
      <c r="H201" s="136">
        <v>1093</v>
      </c>
      <c r="I201" s="136">
        <v>63</v>
      </c>
      <c r="J201" s="136" t="s">
        <v>200</v>
      </c>
    </row>
    <row r="202" spans="8:10" ht="14.45">
      <c r="H202" s="136">
        <v>1094</v>
      </c>
      <c r="I202" s="136">
        <v>63</v>
      </c>
      <c r="J202" s="136" t="s">
        <v>200</v>
      </c>
    </row>
    <row r="203" spans="8:10" ht="14.45">
      <c r="H203" s="136">
        <v>1095</v>
      </c>
      <c r="I203" s="136">
        <v>63</v>
      </c>
      <c r="J203" s="136" t="s">
        <v>200</v>
      </c>
    </row>
    <row r="204" spans="8:10" ht="14.45">
      <c r="H204" s="136">
        <v>1096</v>
      </c>
      <c r="I204" s="136">
        <v>63</v>
      </c>
      <c r="J204" s="136" t="s">
        <v>200</v>
      </c>
    </row>
    <row r="205" spans="8:10" ht="14.45">
      <c r="H205" s="136">
        <v>1097</v>
      </c>
      <c r="I205" s="136">
        <v>63</v>
      </c>
      <c r="J205" s="136" t="s">
        <v>200</v>
      </c>
    </row>
    <row r="206" spans="8:10" ht="14.45">
      <c r="H206" s="136">
        <v>1098</v>
      </c>
      <c r="I206" s="136">
        <v>63</v>
      </c>
      <c r="J206" s="136" t="s">
        <v>200</v>
      </c>
    </row>
    <row r="207" spans="8:10" ht="14.45">
      <c r="H207" s="136">
        <v>1099</v>
      </c>
      <c r="I207" s="136">
        <v>63</v>
      </c>
      <c r="J207" s="136" t="s">
        <v>200</v>
      </c>
    </row>
    <row r="208" spans="8:10" ht="14.45">
      <c r="H208" s="136">
        <v>1100</v>
      </c>
      <c r="I208" s="136">
        <v>63</v>
      </c>
      <c r="J208" s="136" t="s">
        <v>200</v>
      </c>
    </row>
    <row r="209" spans="8:10" ht="14.45">
      <c r="H209" s="136">
        <v>1101</v>
      </c>
      <c r="I209" s="136">
        <v>63</v>
      </c>
      <c r="J209" s="136" t="s">
        <v>200</v>
      </c>
    </row>
    <row r="210" spans="8:10" ht="14.45">
      <c r="H210" s="136">
        <v>1102</v>
      </c>
      <c r="I210" s="136">
        <v>63</v>
      </c>
      <c r="J210" s="136" t="s">
        <v>200</v>
      </c>
    </row>
    <row r="211" spans="8:10" ht="14.45">
      <c r="H211" s="136">
        <v>1103</v>
      </c>
      <c r="I211" s="136">
        <v>63</v>
      </c>
      <c r="J211" s="136" t="s">
        <v>200</v>
      </c>
    </row>
    <row r="212" spans="8:10" ht="14.45">
      <c r="H212" s="136">
        <v>1104</v>
      </c>
      <c r="I212" s="136">
        <v>63</v>
      </c>
      <c r="J212" s="136" t="s">
        <v>200</v>
      </c>
    </row>
    <row r="213" spans="8:10" ht="14.45">
      <c r="H213" s="136">
        <v>1105</v>
      </c>
      <c r="I213" s="136">
        <v>63</v>
      </c>
      <c r="J213" s="136" t="s">
        <v>200</v>
      </c>
    </row>
    <row r="214" spans="8:10" ht="14.45">
      <c r="H214" s="136">
        <v>1106</v>
      </c>
      <c r="I214" s="136">
        <v>63</v>
      </c>
      <c r="J214" s="136" t="s">
        <v>200</v>
      </c>
    </row>
    <row r="215" spans="8:10" ht="14.45">
      <c r="H215" s="136">
        <v>1107</v>
      </c>
      <c r="I215" s="136">
        <v>63</v>
      </c>
      <c r="J215" s="136" t="s">
        <v>200</v>
      </c>
    </row>
    <row r="216" spans="8:10" ht="14.45">
      <c r="H216" s="136">
        <v>1108</v>
      </c>
      <c r="I216" s="136">
        <v>63</v>
      </c>
      <c r="J216" s="136" t="s">
        <v>200</v>
      </c>
    </row>
    <row r="217" spans="8:10" ht="14.45">
      <c r="H217" s="136">
        <v>1109</v>
      </c>
      <c r="I217" s="136">
        <v>63</v>
      </c>
      <c r="J217" s="136" t="s">
        <v>200</v>
      </c>
    </row>
    <row r="218" spans="8:10" ht="14.45">
      <c r="H218" s="136">
        <v>1110</v>
      </c>
      <c r="I218" s="136">
        <v>63</v>
      </c>
      <c r="J218" s="136" t="s">
        <v>200</v>
      </c>
    </row>
    <row r="219" spans="8:10" ht="14.45">
      <c r="H219" s="136">
        <v>1112</v>
      </c>
      <c r="I219" s="136">
        <v>63</v>
      </c>
      <c r="J219" s="136" t="s">
        <v>200</v>
      </c>
    </row>
    <row r="220" spans="8:10" ht="14.45">
      <c r="H220" s="136">
        <v>1113</v>
      </c>
      <c r="I220" s="136">
        <v>63</v>
      </c>
      <c r="J220" s="136" t="s">
        <v>200</v>
      </c>
    </row>
    <row r="221" spans="8:10" ht="14.45">
      <c r="H221" s="136">
        <v>1114</v>
      </c>
      <c r="I221" s="136">
        <v>63</v>
      </c>
      <c r="J221" s="136" t="s">
        <v>200</v>
      </c>
    </row>
    <row r="222" spans="8:10" ht="14.45">
      <c r="H222" s="136">
        <v>1115</v>
      </c>
      <c r="I222" s="136">
        <v>63</v>
      </c>
      <c r="J222" s="136" t="s">
        <v>200</v>
      </c>
    </row>
    <row r="223" spans="8:10" ht="14.45">
      <c r="H223" s="136">
        <v>1116</v>
      </c>
      <c r="I223" s="136">
        <v>63</v>
      </c>
      <c r="J223" s="136" t="s">
        <v>200</v>
      </c>
    </row>
    <row r="224" spans="8:10" ht="14.45">
      <c r="H224" s="136">
        <v>1118</v>
      </c>
      <c r="I224" s="136">
        <v>63</v>
      </c>
      <c r="J224" s="136" t="s">
        <v>200</v>
      </c>
    </row>
    <row r="225" spans="8:10" ht="14.45">
      <c r="H225" s="136">
        <v>1119</v>
      </c>
      <c r="I225" s="136">
        <v>63</v>
      </c>
      <c r="J225" s="136" t="s">
        <v>200</v>
      </c>
    </row>
    <row r="226" spans="8:10" ht="14.45">
      <c r="H226" s="136">
        <v>1120</v>
      </c>
      <c r="I226" s="136">
        <v>63</v>
      </c>
      <c r="J226" s="136" t="s">
        <v>200</v>
      </c>
    </row>
    <row r="227" spans="8:10" ht="14.45">
      <c r="H227" s="136">
        <v>1121</v>
      </c>
      <c r="I227" s="136">
        <v>63</v>
      </c>
      <c r="J227" s="136" t="s">
        <v>200</v>
      </c>
    </row>
    <row r="228" spans="8:10" ht="14.45">
      <c r="H228" s="136">
        <v>1122</v>
      </c>
      <c r="I228" s="136">
        <v>63</v>
      </c>
      <c r="J228" s="136" t="s">
        <v>200</v>
      </c>
    </row>
    <row r="229" spans="8:10" ht="14.45">
      <c r="H229" s="136">
        <v>1123</v>
      </c>
      <c r="I229" s="136">
        <v>63</v>
      </c>
      <c r="J229" s="136" t="s">
        <v>200</v>
      </c>
    </row>
    <row r="230" spans="8:10" ht="14.45">
      <c r="H230" s="136">
        <v>1124</v>
      </c>
      <c r="I230" s="136">
        <v>63</v>
      </c>
      <c r="J230" s="136" t="s">
        <v>200</v>
      </c>
    </row>
    <row r="231" spans="8:10" ht="14.45">
      <c r="H231" s="136">
        <v>1125</v>
      </c>
      <c r="I231" s="136">
        <v>63</v>
      </c>
      <c r="J231" s="136" t="s">
        <v>200</v>
      </c>
    </row>
    <row r="232" spans="8:10" ht="14.45">
      <c r="H232" s="136">
        <v>1126</v>
      </c>
      <c r="I232" s="136">
        <v>63</v>
      </c>
      <c r="J232" s="136" t="s">
        <v>200</v>
      </c>
    </row>
    <row r="233" spans="8:10" ht="14.45">
      <c r="H233" s="136">
        <v>1127</v>
      </c>
      <c r="I233" s="136">
        <v>63</v>
      </c>
      <c r="J233" s="136" t="s">
        <v>200</v>
      </c>
    </row>
    <row r="234" spans="8:10" ht="14.45">
      <c r="H234" s="136">
        <v>1128</v>
      </c>
      <c r="I234" s="136">
        <v>63</v>
      </c>
      <c r="J234" s="136" t="s">
        <v>200</v>
      </c>
    </row>
    <row r="235" spans="8:10" ht="14.45">
      <c r="H235" s="136">
        <v>1129</v>
      </c>
      <c r="I235" s="136">
        <v>63</v>
      </c>
      <c r="J235" s="136" t="s">
        <v>200</v>
      </c>
    </row>
    <row r="236" spans="8:10" ht="14.45">
      <c r="H236" s="136">
        <v>1130</v>
      </c>
      <c r="I236" s="136">
        <v>63</v>
      </c>
      <c r="J236" s="136" t="s">
        <v>200</v>
      </c>
    </row>
    <row r="237" spans="8:10" ht="14.45">
      <c r="H237" s="136">
        <v>1131</v>
      </c>
      <c r="I237" s="136">
        <v>63</v>
      </c>
      <c r="J237" s="136" t="s">
        <v>200</v>
      </c>
    </row>
    <row r="238" spans="8:10" ht="14.45">
      <c r="H238" s="136">
        <v>1132</v>
      </c>
      <c r="I238" s="136">
        <v>63</v>
      </c>
      <c r="J238" s="136" t="s">
        <v>200</v>
      </c>
    </row>
    <row r="239" spans="8:10" ht="14.45">
      <c r="H239" s="136">
        <v>1133</v>
      </c>
      <c r="I239" s="136">
        <v>63</v>
      </c>
      <c r="J239" s="136" t="s">
        <v>200</v>
      </c>
    </row>
    <row r="240" spans="8:10" ht="14.45">
      <c r="H240" s="136">
        <v>1134</v>
      </c>
      <c r="I240" s="136">
        <v>63</v>
      </c>
      <c r="J240" s="136" t="s">
        <v>200</v>
      </c>
    </row>
    <row r="241" spans="8:10" ht="14.45">
      <c r="H241" s="136">
        <v>1135</v>
      </c>
      <c r="I241" s="136">
        <v>63</v>
      </c>
      <c r="J241" s="136" t="s">
        <v>200</v>
      </c>
    </row>
    <row r="242" spans="8:10" ht="14.45">
      <c r="H242" s="136">
        <v>1136</v>
      </c>
      <c r="I242" s="136">
        <v>63</v>
      </c>
      <c r="J242" s="136" t="s">
        <v>200</v>
      </c>
    </row>
    <row r="243" spans="8:10" ht="14.45">
      <c r="H243" s="136">
        <v>1137</v>
      </c>
      <c r="I243" s="136">
        <v>63</v>
      </c>
      <c r="J243" s="136" t="s">
        <v>200</v>
      </c>
    </row>
    <row r="244" spans="8:10" ht="14.45">
      <c r="H244" s="136">
        <v>1138</v>
      </c>
      <c r="I244" s="136">
        <v>63</v>
      </c>
      <c r="J244" s="136" t="s">
        <v>200</v>
      </c>
    </row>
    <row r="245" spans="8:10" ht="14.45">
      <c r="H245" s="136">
        <v>1139</v>
      </c>
      <c r="I245" s="136">
        <v>63</v>
      </c>
      <c r="J245" s="136" t="s">
        <v>200</v>
      </c>
    </row>
    <row r="246" spans="8:10" ht="14.45">
      <c r="H246" s="136">
        <v>1140</v>
      </c>
      <c r="I246" s="136">
        <v>63</v>
      </c>
      <c r="J246" s="136" t="s">
        <v>200</v>
      </c>
    </row>
    <row r="247" spans="8:10" ht="14.45">
      <c r="H247" s="136">
        <v>1141</v>
      </c>
      <c r="I247" s="136">
        <v>63</v>
      </c>
      <c r="J247" s="136" t="s">
        <v>200</v>
      </c>
    </row>
    <row r="248" spans="8:10" ht="14.45">
      <c r="H248" s="136">
        <v>1142</v>
      </c>
      <c r="I248" s="136">
        <v>63</v>
      </c>
      <c r="J248" s="136" t="s">
        <v>200</v>
      </c>
    </row>
    <row r="249" spans="8:10" ht="14.45">
      <c r="H249" s="136">
        <v>1143</v>
      </c>
      <c r="I249" s="136">
        <v>63</v>
      </c>
      <c r="J249" s="136" t="s">
        <v>200</v>
      </c>
    </row>
    <row r="250" spans="8:10" ht="14.45">
      <c r="H250" s="136">
        <v>1144</v>
      </c>
      <c r="I250" s="136">
        <v>63</v>
      </c>
      <c r="J250" s="136" t="s">
        <v>200</v>
      </c>
    </row>
    <row r="251" spans="8:10" ht="14.45">
      <c r="H251" s="136">
        <v>1145</v>
      </c>
      <c r="I251" s="136">
        <v>63</v>
      </c>
      <c r="J251" s="136" t="s">
        <v>200</v>
      </c>
    </row>
    <row r="252" spans="8:10" ht="14.45">
      <c r="H252" s="136">
        <v>1146</v>
      </c>
      <c r="I252" s="136">
        <v>63</v>
      </c>
      <c r="J252" s="136" t="s">
        <v>200</v>
      </c>
    </row>
    <row r="253" spans="8:10" ht="14.45">
      <c r="H253" s="136">
        <v>1147</v>
      </c>
      <c r="I253" s="136">
        <v>63</v>
      </c>
      <c r="J253" s="136" t="s">
        <v>200</v>
      </c>
    </row>
    <row r="254" spans="8:10" ht="14.45">
      <c r="H254" s="136">
        <v>1148</v>
      </c>
      <c r="I254" s="136">
        <v>63</v>
      </c>
      <c r="J254" s="136" t="s">
        <v>200</v>
      </c>
    </row>
    <row r="255" spans="8:10" ht="14.45">
      <c r="H255" s="136">
        <v>1149</v>
      </c>
      <c r="I255" s="136">
        <v>63</v>
      </c>
      <c r="J255" s="136" t="s">
        <v>200</v>
      </c>
    </row>
    <row r="256" spans="8:10" ht="14.45">
      <c r="H256" s="136">
        <v>1150</v>
      </c>
      <c r="I256" s="136">
        <v>63</v>
      </c>
      <c r="J256" s="136" t="s">
        <v>200</v>
      </c>
    </row>
    <row r="257" spans="8:10" ht="14.45">
      <c r="H257" s="136">
        <v>1151</v>
      </c>
      <c r="I257" s="136">
        <v>63</v>
      </c>
      <c r="J257" s="136" t="s">
        <v>200</v>
      </c>
    </row>
    <row r="258" spans="8:10" ht="14.45">
      <c r="H258" s="136">
        <v>1152</v>
      </c>
      <c r="I258" s="136">
        <v>63</v>
      </c>
      <c r="J258" s="136" t="s">
        <v>200</v>
      </c>
    </row>
    <row r="259" spans="8:10" ht="14.45">
      <c r="H259" s="136">
        <v>1153</v>
      </c>
      <c r="I259" s="136">
        <v>63</v>
      </c>
      <c r="J259" s="136" t="s">
        <v>200</v>
      </c>
    </row>
    <row r="260" spans="8:10" ht="14.45">
      <c r="H260" s="136">
        <v>1154</v>
      </c>
      <c r="I260" s="136">
        <v>63</v>
      </c>
      <c r="J260" s="136" t="s">
        <v>200</v>
      </c>
    </row>
    <row r="261" spans="8:10" ht="14.45">
      <c r="H261" s="136">
        <v>1155</v>
      </c>
      <c r="I261" s="136">
        <v>63</v>
      </c>
      <c r="J261" s="136" t="s">
        <v>200</v>
      </c>
    </row>
    <row r="262" spans="8:10" ht="14.45">
      <c r="H262" s="136">
        <v>1156</v>
      </c>
      <c r="I262" s="136">
        <v>63</v>
      </c>
      <c r="J262" s="136" t="s">
        <v>200</v>
      </c>
    </row>
    <row r="263" spans="8:10" ht="14.45">
      <c r="H263" s="136">
        <v>1157</v>
      </c>
      <c r="I263" s="136">
        <v>63</v>
      </c>
      <c r="J263" s="136" t="s">
        <v>200</v>
      </c>
    </row>
    <row r="264" spans="8:10" ht="14.45">
      <c r="H264" s="136">
        <v>1158</v>
      </c>
      <c r="I264" s="136">
        <v>63</v>
      </c>
      <c r="J264" s="136" t="s">
        <v>200</v>
      </c>
    </row>
    <row r="265" spans="8:10" ht="14.45">
      <c r="H265" s="136">
        <v>1159</v>
      </c>
      <c r="I265" s="136">
        <v>63</v>
      </c>
      <c r="J265" s="136" t="s">
        <v>200</v>
      </c>
    </row>
    <row r="266" spans="8:10" ht="14.45">
      <c r="H266" s="136">
        <v>1160</v>
      </c>
      <c r="I266" s="136">
        <v>63</v>
      </c>
      <c r="J266" s="136" t="s">
        <v>200</v>
      </c>
    </row>
    <row r="267" spans="8:10" ht="14.45">
      <c r="H267" s="136">
        <v>1161</v>
      </c>
      <c r="I267" s="136">
        <v>63</v>
      </c>
      <c r="J267" s="136" t="s">
        <v>200</v>
      </c>
    </row>
    <row r="268" spans="8:10" ht="14.45">
      <c r="H268" s="136">
        <v>1162</v>
      </c>
      <c r="I268" s="136">
        <v>63</v>
      </c>
      <c r="J268" s="136" t="s">
        <v>200</v>
      </c>
    </row>
    <row r="269" spans="8:10" ht="14.45">
      <c r="H269" s="136">
        <v>1163</v>
      </c>
      <c r="I269" s="136">
        <v>63</v>
      </c>
      <c r="J269" s="136" t="s">
        <v>200</v>
      </c>
    </row>
    <row r="270" spans="8:10" ht="14.45">
      <c r="H270" s="136">
        <v>1164</v>
      </c>
      <c r="I270" s="136">
        <v>63</v>
      </c>
      <c r="J270" s="136" t="s">
        <v>200</v>
      </c>
    </row>
    <row r="271" spans="8:10" ht="14.45">
      <c r="H271" s="136">
        <v>1165</v>
      </c>
      <c r="I271" s="136">
        <v>63</v>
      </c>
      <c r="J271" s="136" t="s">
        <v>200</v>
      </c>
    </row>
    <row r="272" spans="8:10" ht="14.45">
      <c r="H272" s="136">
        <v>1166</v>
      </c>
      <c r="I272" s="136">
        <v>63</v>
      </c>
      <c r="J272" s="136" t="s">
        <v>200</v>
      </c>
    </row>
    <row r="273" spans="8:10" ht="14.45">
      <c r="H273" s="136">
        <v>1167</v>
      </c>
      <c r="I273" s="136">
        <v>63</v>
      </c>
      <c r="J273" s="136" t="s">
        <v>200</v>
      </c>
    </row>
    <row r="274" spans="8:10" ht="14.45">
      <c r="H274" s="136">
        <v>1168</v>
      </c>
      <c r="I274" s="136">
        <v>63</v>
      </c>
      <c r="J274" s="136" t="s">
        <v>200</v>
      </c>
    </row>
    <row r="275" spans="8:10" ht="14.45">
      <c r="H275" s="136">
        <v>1169</v>
      </c>
      <c r="I275" s="136">
        <v>63</v>
      </c>
      <c r="J275" s="136" t="s">
        <v>200</v>
      </c>
    </row>
    <row r="276" spans="8:10" ht="14.45">
      <c r="H276" s="136">
        <v>1170</v>
      </c>
      <c r="I276" s="136">
        <v>63</v>
      </c>
      <c r="J276" s="136" t="s">
        <v>200</v>
      </c>
    </row>
    <row r="277" spans="8:10" ht="14.45">
      <c r="H277" s="136">
        <v>1171</v>
      </c>
      <c r="I277" s="136">
        <v>63</v>
      </c>
      <c r="J277" s="136" t="s">
        <v>200</v>
      </c>
    </row>
    <row r="278" spans="8:10" ht="14.45">
      <c r="H278" s="136">
        <v>1172</v>
      </c>
      <c r="I278" s="136">
        <v>63</v>
      </c>
      <c r="J278" s="136" t="s">
        <v>200</v>
      </c>
    </row>
    <row r="279" spans="8:10" ht="14.45">
      <c r="H279" s="136">
        <v>1173</v>
      </c>
      <c r="I279" s="136">
        <v>63</v>
      </c>
      <c r="J279" s="136" t="s">
        <v>200</v>
      </c>
    </row>
    <row r="280" spans="8:10" ht="14.45">
      <c r="H280" s="136">
        <v>1174</v>
      </c>
      <c r="I280" s="136">
        <v>63</v>
      </c>
      <c r="J280" s="136" t="s">
        <v>200</v>
      </c>
    </row>
    <row r="281" spans="8:10" ht="14.45">
      <c r="H281" s="136">
        <v>1175</v>
      </c>
      <c r="I281" s="136">
        <v>63</v>
      </c>
      <c r="J281" s="136" t="s">
        <v>200</v>
      </c>
    </row>
    <row r="282" spans="8:10" ht="14.45">
      <c r="H282" s="136">
        <v>1176</v>
      </c>
      <c r="I282" s="136">
        <v>63</v>
      </c>
      <c r="J282" s="136" t="s">
        <v>200</v>
      </c>
    </row>
    <row r="283" spans="8:10" ht="14.45">
      <c r="H283" s="136">
        <v>1177</v>
      </c>
      <c r="I283" s="136">
        <v>63</v>
      </c>
      <c r="J283" s="136" t="s">
        <v>200</v>
      </c>
    </row>
    <row r="284" spans="8:10" ht="14.45">
      <c r="H284" s="136">
        <v>1178</v>
      </c>
      <c r="I284" s="136">
        <v>63</v>
      </c>
      <c r="J284" s="136" t="s">
        <v>200</v>
      </c>
    </row>
    <row r="285" spans="8:10" ht="14.45">
      <c r="H285" s="136">
        <v>1179</v>
      </c>
      <c r="I285" s="136">
        <v>63</v>
      </c>
      <c r="J285" s="136" t="s">
        <v>200</v>
      </c>
    </row>
    <row r="286" spans="8:10" ht="14.45">
      <c r="H286" s="136">
        <v>1180</v>
      </c>
      <c r="I286" s="136">
        <v>63</v>
      </c>
      <c r="J286" s="136" t="s">
        <v>200</v>
      </c>
    </row>
    <row r="287" spans="8:10" ht="14.45">
      <c r="H287" s="136">
        <v>1181</v>
      </c>
      <c r="I287" s="136">
        <v>63</v>
      </c>
      <c r="J287" s="136" t="s">
        <v>200</v>
      </c>
    </row>
    <row r="288" spans="8:10" ht="14.45">
      <c r="H288" s="136">
        <v>1182</v>
      </c>
      <c r="I288" s="136">
        <v>63</v>
      </c>
      <c r="J288" s="136" t="s">
        <v>200</v>
      </c>
    </row>
    <row r="289" spans="8:10" ht="14.45">
      <c r="H289" s="136">
        <v>1183</v>
      </c>
      <c r="I289" s="136">
        <v>63</v>
      </c>
      <c r="J289" s="136" t="s">
        <v>200</v>
      </c>
    </row>
    <row r="290" spans="8:10" ht="14.45">
      <c r="H290" s="136">
        <v>1184</v>
      </c>
      <c r="I290" s="136">
        <v>63</v>
      </c>
      <c r="J290" s="136" t="s">
        <v>200</v>
      </c>
    </row>
    <row r="291" spans="8:10" ht="14.45">
      <c r="H291" s="136">
        <v>1185</v>
      </c>
      <c r="I291" s="136">
        <v>63</v>
      </c>
      <c r="J291" s="136" t="s">
        <v>200</v>
      </c>
    </row>
    <row r="292" spans="8:10" ht="14.45">
      <c r="H292" s="136">
        <v>1186</v>
      </c>
      <c r="I292" s="136">
        <v>63</v>
      </c>
      <c r="J292" s="136" t="s">
        <v>200</v>
      </c>
    </row>
    <row r="293" spans="8:10" ht="14.45">
      <c r="H293" s="136">
        <v>1187</v>
      </c>
      <c r="I293" s="136">
        <v>63</v>
      </c>
      <c r="J293" s="136" t="s">
        <v>200</v>
      </c>
    </row>
    <row r="294" spans="8:10" ht="14.45">
      <c r="H294" s="136">
        <v>1188</v>
      </c>
      <c r="I294" s="136">
        <v>63</v>
      </c>
      <c r="J294" s="136" t="s">
        <v>200</v>
      </c>
    </row>
    <row r="295" spans="8:10" ht="14.45">
      <c r="H295" s="136">
        <v>1189</v>
      </c>
      <c r="I295" s="136">
        <v>63</v>
      </c>
      <c r="J295" s="136" t="s">
        <v>200</v>
      </c>
    </row>
    <row r="296" spans="8:10" ht="14.45">
      <c r="H296" s="136">
        <v>1190</v>
      </c>
      <c r="I296" s="136">
        <v>63</v>
      </c>
      <c r="J296" s="136" t="s">
        <v>200</v>
      </c>
    </row>
    <row r="297" spans="8:10" ht="14.45">
      <c r="H297" s="136">
        <v>1191</v>
      </c>
      <c r="I297" s="136">
        <v>63</v>
      </c>
      <c r="J297" s="136" t="s">
        <v>200</v>
      </c>
    </row>
    <row r="298" spans="8:10" ht="14.45">
      <c r="H298" s="136">
        <v>1192</v>
      </c>
      <c r="I298" s="136">
        <v>63</v>
      </c>
      <c r="J298" s="136" t="s">
        <v>200</v>
      </c>
    </row>
    <row r="299" spans="8:10" ht="14.45">
      <c r="H299" s="136">
        <v>1193</v>
      </c>
      <c r="I299" s="136">
        <v>63</v>
      </c>
      <c r="J299" s="136" t="s">
        <v>200</v>
      </c>
    </row>
    <row r="300" spans="8:10" ht="14.45">
      <c r="H300" s="136">
        <v>1194</v>
      </c>
      <c r="I300" s="136">
        <v>63</v>
      </c>
      <c r="J300" s="136" t="s">
        <v>200</v>
      </c>
    </row>
    <row r="301" spans="8:10" ht="14.45">
      <c r="H301" s="136">
        <v>1195</v>
      </c>
      <c r="I301" s="136">
        <v>63</v>
      </c>
      <c r="J301" s="136" t="s">
        <v>200</v>
      </c>
    </row>
    <row r="302" spans="8:10" ht="14.45">
      <c r="H302" s="136">
        <v>1196</v>
      </c>
      <c r="I302" s="136">
        <v>63</v>
      </c>
      <c r="J302" s="136" t="s">
        <v>200</v>
      </c>
    </row>
    <row r="303" spans="8:10" ht="14.45">
      <c r="H303" s="136">
        <v>1197</v>
      </c>
      <c r="I303" s="136">
        <v>63</v>
      </c>
      <c r="J303" s="136" t="s">
        <v>200</v>
      </c>
    </row>
    <row r="304" spans="8:10" ht="14.45">
      <c r="H304" s="136">
        <v>1198</v>
      </c>
      <c r="I304" s="136">
        <v>63</v>
      </c>
      <c r="J304" s="136" t="s">
        <v>200</v>
      </c>
    </row>
    <row r="305" spans="8:10" ht="14.45">
      <c r="H305" s="136">
        <v>1199</v>
      </c>
      <c r="I305" s="136">
        <v>63</v>
      </c>
      <c r="J305" s="136" t="s">
        <v>200</v>
      </c>
    </row>
    <row r="306" spans="8:10" ht="14.45">
      <c r="H306" s="136">
        <v>1200</v>
      </c>
      <c r="I306" s="136">
        <v>63</v>
      </c>
      <c r="J306" s="136" t="s">
        <v>200</v>
      </c>
    </row>
    <row r="307" spans="8:10" ht="14.45">
      <c r="H307" s="136">
        <v>1201</v>
      </c>
      <c r="I307" s="136">
        <v>63</v>
      </c>
      <c r="J307" s="136" t="s">
        <v>200</v>
      </c>
    </row>
    <row r="308" spans="8:10" ht="14.45">
      <c r="H308" s="136">
        <v>1202</v>
      </c>
      <c r="I308" s="136">
        <v>63</v>
      </c>
      <c r="J308" s="136" t="s">
        <v>200</v>
      </c>
    </row>
    <row r="309" spans="8:10" ht="14.45">
      <c r="H309" s="136">
        <v>1203</v>
      </c>
      <c r="I309" s="136">
        <v>63</v>
      </c>
      <c r="J309" s="136" t="s">
        <v>200</v>
      </c>
    </row>
    <row r="310" spans="8:10" ht="14.45">
      <c r="H310" s="136">
        <v>1204</v>
      </c>
      <c r="I310" s="136">
        <v>63</v>
      </c>
      <c r="J310" s="136" t="s">
        <v>200</v>
      </c>
    </row>
    <row r="311" spans="8:10" ht="14.45">
      <c r="H311" s="136">
        <v>1205</v>
      </c>
      <c r="I311" s="136">
        <v>63</v>
      </c>
      <c r="J311" s="136" t="s">
        <v>200</v>
      </c>
    </row>
    <row r="312" spans="8:10" ht="14.45">
      <c r="H312" s="136">
        <v>1206</v>
      </c>
      <c r="I312" s="136">
        <v>63</v>
      </c>
      <c r="J312" s="136" t="s">
        <v>200</v>
      </c>
    </row>
    <row r="313" spans="8:10" ht="14.45">
      <c r="H313" s="136">
        <v>1207</v>
      </c>
      <c r="I313" s="136">
        <v>63</v>
      </c>
      <c r="J313" s="136" t="s">
        <v>200</v>
      </c>
    </row>
    <row r="314" spans="8:10" ht="14.45">
      <c r="H314" s="136">
        <v>1208</v>
      </c>
      <c r="I314" s="136">
        <v>63</v>
      </c>
      <c r="J314" s="136" t="s">
        <v>200</v>
      </c>
    </row>
    <row r="315" spans="8:10" ht="14.45">
      <c r="H315" s="136">
        <v>1209</v>
      </c>
      <c r="I315" s="136">
        <v>63</v>
      </c>
      <c r="J315" s="136" t="s">
        <v>200</v>
      </c>
    </row>
    <row r="316" spans="8:10" ht="14.45">
      <c r="H316" s="136">
        <v>1210</v>
      </c>
      <c r="I316" s="136">
        <v>63</v>
      </c>
      <c r="J316" s="136" t="s">
        <v>200</v>
      </c>
    </row>
    <row r="317" spans="8:10" ht="14.45">
      <c r="H317" s="136">
        <v>1211</v>
      </c>
      <c r="I317" s="136">
        <v>63</v>
      </c>
      <c r="J317" s="136" t="s">
        <v>200</v>
      </c>
    </row>
    <row r="318" spans="8:10" ht="14.45">
      <c r="H318" s="136">
        <v>1212</v>
      </c>
      <c r="I318" s="136">
        <v>63</v>
      </c>
      <c r="J318" s="136" t="s">
        <v>200</v>
      </c>
    </row>
    <row r="319" spans="8:10" ht="14.45">
      <c r="H319" s="136">
        <v>1213</v>
      </c>
      <c r="I319" s="136">
        <v>63</v>
      </c>
      <c r="J319" s="136" t="s">
        <v>200</v>
      </c>
    </row>
    <row r="320" spans="8:10" ht="14.45">
      <c r="H320" s="136">
        <v>1214</v>
      </c>
      <c r="I320" s="136">
        <v>63</v>
      </c>
      <c r="J320" s="136" t="s">
        <v>200</v>
      </c>
    </row>
    <row r="321" spans="8:10" ht="14.45">
      <c r="H321" s="136">
        <v>1215</v>
      </c>
      <c r="I321" s="136">
        <v>63</v>
      </c>
      <c r="J321" s="136" t="s">
        <v>200</v>
      </c>
    </row>
    <row r="322" spans="8:10" ht="14.45">
      <c r="H322" s="136">
        <v>1216</v>
      </c>
      <c r="I322" s="136">
        <v>63</v>
      </c>
      <c r="J322" s="136" t="s">
        <v>200</v>
      </c>
    </row>
    <row r="323" spans="8:10" ht="14.45">
      <c r="H323" s="136">
        <v>1217</v>
      </c>
      <c r="I323" s="136">
        <v>63</v>
      </c>
      <c r="J323" s="136" t="s">
        <v>200</v>
      </c>
    </row>
    <row r="324" spans="8:10" ht="14.45">
      <c r="H324" s="136">
        <v>1218</v>
      </c>
      <c r="I324" s="136">
        <v>63</v>
      </c>
      <c r="J324" s="136" t="s">
        <v>200</v>
      </c>
    </row>
    <row r="325" spans="8:10" ht="14.45">
      <c r="H325" s="136">
        <v>1219</v>
      </c>
      <c r="I325" s="136">
        <v>63</v>
      </c>
      <c r="J325" s="136" t="s">
        <v>200</v>
      </c>
    </row>
    <row r="326" spans="8:10" ht="14.45">
      <c r="H326" s="136">
        <v>1220</v>
      </c>
      <c r="I326" s="136">
        <v>63</v>
      </c>
      <c r="J326" s="136" t="s">
        <v>200</v>
      </c>
    </row>
    <row r="327" spans="8:10" ht="14.45">
      <c r="H327" s="136">
        <v>1221</v>
      </c>
      <c r="I327" s="136">
        <v>63</v>
      </c>
      <c r="J327" s="136" t="s">
        <v>200</v>
      </c>
    </row>
    <row r="328" spans="8:10" ht="14.45">
      <c r="H328" s="136">
        <v>1222</v>
      </c>
      <c r="I328" s="136">
        <v>63</v>
      </c>
      <c r="J328" s="136" t="s">
        <v>200</v>
      </c>
    </row>
    <row r="329" spans="8:10" ht="14.45">
      <c r="H329" s="136">
        <v>1223</v>
      </c>
      <c r="I329" s="136">
        <v>63</v>
      </c>
      <c r="J329" s="136" t="s">
        <v>200</v>
      </c>
    </row>
    <row r="330" spans="8:10" ht="14.45">
      <c r="H330" s="136">
        <v>1224</v>
      </c>
      <c r="I330" s="136">
        <v>63</v>
      </c>
      <c r="J330" s="136" t="s">
        <v>200</v>
      </c>
    </row>
    <row r="331" spans="8:10" ht="14.45">
      <c r="H331" s="136">
        <v>1225</v>
      </c>
      <c r="I331" s="136">
        <v>63</v>
      </c>
      <c r="J331" s="136" t="s">
        <v>200</v>
      </c>
    </row>
    <row r="332" spans="8:10" ht="14.45">
      <c r="H332" s="136">
        <v>1226</v>
      </c>
      <c r="I332" s="136">
        <v>63</v>
      </c>
      <c r="J332" s="136" t="s">
        <v>200</v>
      </c>
    </row>
    <row r="333" spans="8:10" ht="14.45">
      <c r="H333" s="136">
        <v>1227</v>
      </c>
      <c r="I333" s="136">
        <v>63</v>
      </c>
      <c r="J333" s="136" t="s">
        <v>200</v>
      </c>
    </row>
    <row r="334" spans="8:10" ht="14.45">
      <c r="H334" s="136">
        <v>1228</v>
      </c>
      <c r="I334" s="136">
        <v>63</v>
      </c>
      <c r="J334" s="136" t="s">
        <v>200</v>
      </c>
    </row>
    <row r="335" spans="8:10" ht="14.45">
      <c r="H335" s="136">
        <v>1229</v>
      </c>
      <c r="I335" s="136">
        <v>63</v>
      </c>
      <c r="J335" s="136" t="s">
        <v>200</v>
      </c>
    </row>
    <row r="336" spans="8:10" ht="14.45">
      <c r="H336" s="136">
        <v>1230</v>
      </c>
      <c r="I336" s="136">
        <v>63</v>
      </c>
      <c r="J336" s="136" t="s">
        <v>200</v>
      </c>
    </row>
    <row r="337" spans="8:10" ht="14.45">
      <c r="H337" s="136">
        <v>1231</v>
      </c>
      <c r="I337" s="136">
        <v>63</v>
      </c>
      <c r="J337" s="136" t="s">
        <v>200</v>
      </c>
    </row>
    <row r="338" spans="8:10" ht="14.45">
      <c r="H338" s="136">
        <v>1232</v>
      </c>
      <c r="I338" s="136">
        <v>63</v>
      </c>
      <c r="J338" s="136" t="s">
        <v>200</v>
      </c>
    </row>
    <row r="339" spans="8:10" ht="14.45">
      <c r="H339" s="136">
        <v>1233</v>
      </c>
      <c r="I339" s="136">
        <v>63</v>
      </c>
      <c r="J339" s="136" t="s">
        <v>200</v>
      </c>
    </row>
    <row r="340" spans="8:10" ht="14.45">
      <c r="H340" s="136">
        <v>1234</v>
      </c>
      <c r="I340" s="136">
        <v>63</v>
      </c>
      <c r="J340" s="136" t="s">
        <v>200</v>
      </c>
    </row>
    <row r="341" spans="8:10" ht="14.45">
      <c r="H341" s="136">
        <v>1235</v>
      </c>
      <c r="I341" s="136">
        <v>63</v>
      </c>
      <c r="J341" s="136" t="s">
        <v>200</v>
      </c>
    </row>
    <row r="342" spans="8:10" ht="14.45">
      <c r="H342" s="136">
        <v>1236</v>
      </c>
      <c r="I342" s="136">
        <v>63</v>
      </c>
      <c r="J342" s="136" t="s">
        <v>200</v>
      </c>
    </row>
    <row r="343" spans="8:10" ht="14.45">
      <c r="H343" s="136">
        <v>1237</v>
      </c>
      <c r="I343" s="136">
        <v>63</v>
      </c>
      <c r="J343" s="136" t="s">
        <v>200</v>
      </c>
    </row>
    <row r="344" spans="8:10" ht="14.45">
      <c r="H344" s="136">
        <v>1238</v>
      </c>
      <c r="I344" s="136">
        <v>63</v>
      </c>
      <c r="J344" s="136" t="s">
        <v>200</v>
      </c>
    </row>
    <row r="345" spans="8:10" ht="14.45">
      <c r="H345" s="136">
        <v>1239</v>
      </c>
      <c r="I345" s="136">
        <v>63</v>
      </c>
      <c r="J345" s="136" t="s">
        <v>200</v>
      </c>
    </row>
    <row r="346" spans="8:10" ht="14.45">
      <c r="H346" s="136">
        <v>1240</v>
      </c>
      <c r="I346" s="136">
        <v>63</v>
      </c>
      <c r="J346" s="136" t="s">
        <v>200</v>
      </c>
    </row>
    <row r="347" spans="8:10" ht="14.45">
      <c r="H347" s="136">
        <v>1241</v>
      </c>
      <c r="I347" s="136">
        <v>63</v>
      </c>
      <c r="J347" s="136" t="s">
        <v>200</v>
      </c>
    </row>
    <row r="348" spans="8:10" ht="14.45">
      <c r="H348" s="136">
        <v>1242</v>
      </c>
      <c r="I348" s="136">
        <v>63</v>
      </c>
      <c r="J348" s="136" t="s">
        <v>200</v>
      </c>
    </row>
    <row r="349" spans="8:10" ht="14.45">
      <c r="H349" s="136">
        <v>1243</v>
      </c>
      <c r="I349" s="136">
        <v>63</v>
      </c>
      <c r="J349" s="136" t="s">
        <v>200</v>
      </c>
    </row>
    <row r="350" spans="8:10" ht="14.45">
      <c r="H350" s="136">
        <v>1244</v>
      </c>
      <c r="I350" s="136">
        <v>63</v>
      </c>
      <c r="J350" s="136" t="s">
        <v>200</v>
      </c>
    </row>
    <row r="351" spans="8:10" ht="14.45">
      <c r="H351" s="136">
        <v>1245</v>
      </c>
      <c r="I351" s="136">
        <v>63</v>
      </c>
      <c r="J351" s="136" t="s">
        <v>200</v>
      </c>
    </row>
    <row r="352" spans="8:10" ht="14.45">
      <c r="H352" s="136">
        <v>1246</v>
      </c>
      <c r="I352" s="136">
        <v>63</v>
      </c>
      <c r="J352" s="136" t="s">
        <v>200</v>
      </c>
    </row>
    <row r="353" spans="8:10" ht="14.45">
      <c r="H353" s="136">
        <v>1247</v>
      </c>
      <c r="I353" s="136">
        <v>63</v>
      </c>
      <c r="J353" s="136" t="s">
        <v>200</v>
      </c>
    </row>
    <row r="354" spans="8:10" ht="14.45">
      <c r="H354" s="136">
        <v>1248</v>
      </c>
      <c r="I354" s="136">
        <v>63</v>
      </c>
      <c r="J354" s="136" t="s">
        <v>200</v>
      </c>
    </row>
    <row r="355" spans="8:10" ht="14.45">
      <c r="H355" s="136">
        <v>1249</v>
      </c>
      <c r="I355" s="136">
        <v>63</v>
      </c>
      <c r="J355" s="136" t="s">
        <v>200</v>
      </c>
    </row>
    <row r="356" spans="8:10" ht="14.45">
      <c r="H356" s="136">
        <v>1250</v>
      </c>
      <c r="I356" s="136">
        <v>63</v>
      </c>
      <c r="J356" s="136" t="s">
        <v>200</v>
      </c>
    </row>
    <row r="357" spans="8:10" ht="14.45">
      <c r="H357" s="136">
        <v>1251</v>
      </c>
      <c r="I357" s="136">
        <v>63</v>
      </c>
      <c r="J357" s="136" t="s">
        <v>200</v>
      </c>
    </row>
    <row r="358" spans="8:10" ht="14.45">
      <c r="H358" s="136">
        <v>1252</v>
      </c>
      <c r="I358" s="136">
        <v>63</v>
      </c>
      <c r="J358" s="136" t="s">
        <v>200</v>
      </c>
    </row>
    <row r="359" spans="8:10" ht="14.45">
      <c r="H359" s="136">
        <v>1253</v>
      </c>
      <c r="I359" s="136">
        <v>63</v>
      </c>
      <c r="J359" s="136" t="s">
        <v>200</v>
      </c>
    </row>
    <row r="360" spans="8:10" ht="14.45">
      <c r="H360" s="136">
        <v>1254</v>
      </c>
      <c r="I360" s="136">
        <v>63</v>
      </c>
      <c r="J360" s="136" t="s">
        <v>200</v>
      </c>
    </row>
    <row r="361" spans="8:10" ht="14.45">
      <c r="H361" s="136">
        <v>1255</v>
      </c>
      <c r="I361" s="136">
        <v>63</v>
      </c>
      <c r="J361" s="136" t="s">
        <v>200</v>
      </c>
    </row>
    <row r="362" spans="8:10" ht="14.45">
      <c r="H362" s="136">
        <v>1256</v>
      </c>
      <c r="I362" s="136">
        <v>63</v>
      </c>
      <c r="J362" s="136" t="s">
        <v>200</v>
      </c>
    </row>
    <row r="363" spans="8:10" ht="14.45">
      <c r="H363" s="136">
        <v>1257</v>
      </c>
      <c r="I363" s="136">
        <v>63</v>
      </c>
      <c r="J363" s="136" t="s">
        <v>200</v>
      </c>
    </row>
    <row r="364" spans="8:10" ht="14.45">
      <c r="H364" s="136">
        <v>1258</v>
      </c>
      <c r="I364" s="136">
        <v>63</v>
      </c>
      <c r="J364" s="136" t="s">
        <v>200</v>
      </c>
    </row>
    <row r="365" spans="8:10" ht="14.45">
      <c r="H365" s="136">
        <v>1259</v>
      </c>
      <c r="I365" s="136">
        <v>63</v>
      </c>
      <c r="J365" s="136" t="s">
        <v>200</v>
      </c>
    </row>
    <row r="366" spans="8:10" ht="14.45">
      <c r="H366" s="136">
        <v>1260</v>
      </c>
      <c r="I366" s="136">
        <v>63</v>
      </c>
      <c r="J366" s="136" t="s">
        <v>200</v>
      </c>
    </row>
    <row r="367" spans="8:10" ht="14.45">
      <c r="H367" s="136">
        <v>1262</v>
      </c>
      <c r="I367" s="136">
        <v>63</v>
      </c>
      <c r="J367" s="136" t="s">
        <v>200</v>
      </c>
    </row>
    <row r="368" spans="8:10" ht="14.45">
      <c r="H368" s="136">
        <v>1263</v>
      </c>
      <c r="I368" s="136">
        <v>63</v>
      </c>
      <c r="J368" s="136" t="s">
        <v>200</v>
      </c>
    </row>
    <row r="369" spans="8:10" ht="14.45">
      <c r="H369" s="136">
        <v>1264</v>
      </c>
      <c r="I369" s="136">
        <v>63</v>
      </c>
      <c r="J369" s="136" t="s">
        <v>200</v>
      </c>
    </row>
    <row r="370" spans="8:10" ht="14.45">
      <c r="H370" s="136">
        <v>1265</v>
      </c>
      <c r="I370" s="136">
        <v>63</v>
      </c>
      <c r="J370" s="136" t="s">
        <v>200</v>
      </c>
    </row>
    <row r="371" spans="8:10" ht="14.45">
      <c r="H371" s="136">
        <v>1266</v>
      </c>
      <c r="I371" s="136">
        <v>63</v>
      </c>
      <c r="J371" s="136" t="s">
        <v>200</v>
      </c>
    </row>
    <row r="372" spans="8:10" ht="14.45">
      <c r="H372" s="136">
        <v>1267</v>
      </c>
      <c r="I372" s="136">
        <v>63</v>
      </c>
      <c r="J372" s="136" t="s">
        <v>200</v>
      </c>
    </row>
    <row r="373" spans="8:10" ht="14.45">
      <c r="H373" s="136">
        <v>1268</v>
      </c>
      <c r="I373" s="136">
        <v>63</v>
      </c>
      <c r="J373" s="136" t="s">
        <v>200</v>
      </c>
    </row>
    <row r="374" spans="8:10" ht="14.45">
      <c r="H374" s="136">
        <v>1269</v>
      </c>
      <c r="I374" s="136">
        <v>63</v>
      </c>
      <c r="J374" s="136" t="s">
        <v>200</v>
      </c>
    </row>
    <row r="375" spans="8:10" ht="14.45">
      <c r="H375" s="136">
        <v>1270</v>
      </c>
      <c r="I375" s="136">
        <v>63</v>
      </c>
      <c r="J375" s="136" t="s">
        <v>200</v>
      </c>
    </row>
    <row r="376" spans="8:10" ht="14.45">
      <c r="H376" s="136">
        <v>1272</v>
      </c>
      <c r="I376" s="136">
        <v>63</v>
      </c>
      <c r="J376" s="136" t="s">
        <v>200</v>
      </c>
    </row>
    <row r="377" spans="8:10" ht="14.45">
      <c r="H377" s="136">
        <v>1273</v>
      </c>
      <c r="I377" s="136">
        <v>63</v>
      </c>
      <c r="J377" s="136" t="s">
        <v>200</v>
      </c>
    </row>
    <row r="378" spans="8:10" ht="14.45">
      <c r="H378" s="136">
        <v>1274</v>
      </c>
      <c r="I378" s="136">
        <v>63</v>
      </c>
      <c r="J378" s="136" t="s">
        <v>200</v>
      </c>
    </row>
    <row r="379" spans="8:10" ht="14.45">
      <c r="H379" s="136">
        <v>1275</v>
      </c>
      <c r="I379" s="136">
        <v>63</v>
      </c>
      <c r="J379" s="136" t="s">
        <v>200</v>
      </c>
    </row>
    <row r="380" spans="8:10" ht="14.45">
      <c r="H380" s="136">
        <v>1276</v>
      </c>
      <c r="I380" s="136">
        <v>63</v>
      </c>
      <c r="J380" s="136" t="s">
        <v>200</v>
      </c>
    </row>
    <row r="381" spans="8:10" ht="14.45">
      <c r="H381" s="136">
        <v>1277</v>
      </c>
      <c r="I381" s="136">
        <v>63</v>
      </c>
      <c r="J381" s="136" t="s">
        <v>200</v>
      </c>
    </row>
    <row r="382" spans="8:10" ht="14.45">
      <c r="H382" s="136">
        <v>1278</v>
      </c>
      <c r="I382" s="136">
        <v>63</v>
      </c>
      <c r="J382" s="136" t="s">
        <v>200</v>
      </c>
    </row>
    <row r="383" spans="8:10" ht="14.45">
      <c r="H383" s="136">
        <v>1279</v>
      </c>
      <c r="I383" s="136">
        <v>63</v>
      </c>
      <c r="J383" s="136" t="s">
        <v>200</v>
      </c>
    </row>
    <row r="384" spans="8:10" ht="14.45">
      <c r="H384" s="136">
        <v>1280</v>
      </c>
      <c r="I384" s="136">
        <v>63</v>
      </c>
      <c r="J384" s="136" t="s">
        <v>200</v>
      </c>
    </row>
    <row r="385" spans="8:10" ht="14.45">
      <c r="H385" s="136">
        <v>1281</v>
      </c>
      <c r="I385" s="136">
        <v>63</v>
      </c>
      <c r="J385" s="136" t="s">
        <v>200</v>
      </c>
    </row>
    <row r="386" spans="8:10" ht="14.45">
      <c r="H386" s="136">
        <v>1282</v>
      </c>
      <c r="I386" s="136">
        <v>63</v>
      </c>
      <c r="J386" s="136" t="s">
        <v>200</v>
      </c>
    </row>
    <row r="387" spans="8:10" ht="14.45">
      <c r="H387" s="136">
        <v>1283</v>
      </c>
      <c r="I387" s="136">
        <v>63</v>
      </c>
      <c r="J387" s="136" t="s">
        <v>200</v>
      </c>
    </row>
    <row r="388" spans="8:10" ht="14.45">
      <c r="H388" s="136">
        <v>1284</v>
      </c>
      <c r="I388" s="136">
        <v>63</v>
      </c>
      <c r="J388" s="136" t="s">
        <v>200</v>
      </c>
    </row>
    <row r="389" spans="8:10" ht="14.45">
      <c r="H389" s="136">
        <v>1285</v>
      </c>
      <c r="I389" s="136">
        <v>63</v>
      </c>
      <c r="J389" s="136" t="s">
        <v>200</v>
      </c>
    </row>
    <row r="390" spans="8:10" ht="14.45">
      <c r="H390" s="136">
        <v>1286</v>
      </c>
      <c r="I390" s="136">
        <v>63</v>
      </c>
      <c r="J390" s="136" t="s">
        <v>200</v>
      </c>
    </row>
    <row r="391" spans="8:10" ht="14.45">
      <c r="H391" s="136">
        <v>1287</v>
      </c>
      <c r="I391" s="136">
        <v>63</v>
      </c>
      <c r="J391" s="136" t="s">
        <v>200</v>
      </c>
    </row>
    <row r="392" spans="8:10" ht="14.45">
      <c r="H392" s="136">
        <v>1288</v>
      </c>
      <c r="I392" s="136">
        <v>63</v>
      </c>
      <c r="J392" s="136" t="s">
        <v>200</v>
      </c>
    </row>
    <row r="393" spans="8:10" ht="14.45">
      <c r="H393" s="136">
        <v>1289</v>
      </c>
      <c r="I393" s="136">
        <v>63</v>
      </c>
      <c r="J393" s="136" t="s">
        <v>200</v>
      </c>
    </row>
    <row r="394" spans="8:10" ht="14.45">
      <c r="H394" s="136">
        <v>1290</v>
      </c>
      <c r="I394" s="136">
        <v>63</v>
      </c>
      <c r="J394" s="136" t="s">
        <v>200</v>
      </c>
    </row>
    <row r="395" spans="8:10" ht="14.45">
      <c r="H395" s="136">
        <v>1291</v>
      </c>
      <c r="I395" s="136">
        <v>63</v>
      </c>
      <c r="J395" s="136" t="s">
        <v>200</v>
      </c>
    </row>
    <row r="396" spans="8:10" ht="14.45">
      <c r="H396" s="136">
        <v>1292</v>
      </c>
      <c r="I396" s="136">
        <v>63</v>
      </c>
      <c r="J396" s="136" t="s">
        <v>200</v>
      </c>
    </row>
    <row r="397" spans="8:10" ht="14.45">
      <c r="H397" s="136">
        <v>1293</v>
      </c>
      <c r="I397" s="136">
        <v>63</v>
      </c>
      <c r="J397" s="136" t="s">
        <v>200</v>
      </c>
    </row>
    <row r="398" spans="8:10" ht="14.45">
      <c r="H398" s="136">
        <v>1294</v>
      </c>
      <c r="I398" s="136">
        <v>63</v>
      </c>
      <c r="J398" s="136" t="s">
        <v>200</v>
      </c>
    </row>
    <row r="399" spans="8:10" ht="14.45">
      <c r="H399" s="136">
        <v>1295</v>
      </c>
      <c r="I399" s="136">
        <v>63</v>
      </c>
      <c r="J399" s="136" t="s">
        <v>200</v>
      </c>
    </row>
    <row r="400" spans="8:10" ht="14.45">
      <c r="H400" s="136">
        <v>1296</v>
      </c>
      <c r="I400" s="136">
        <v>63</v>
      </c>
      <c r="J400" s="136" t="s">
        <v>200</v>
      </c>
    </row>
    <row r="401" spans="8:10" ht="14.45">
      <c r="H401" s="136">
        <v>1297</v>
      </c>
      <c r="I401" s="136">
        <v>63</v>
      </c>
      <c r="J401" s="136" t="s">
        <v>200</v>
      </c>
    </row>
    <row r="402" spans="8:10" ht="14.45">
      <c r="H402" s="136">
        <v>1298</v>
      </c>
      <c r="I402" s="136">
        <v>63</v>
      </c>
      <c r="J402" s="136" t="s">
        <v>200</v>
      </c>
    </row>
    <row r="403" spans="8:10" ht="14.45">
      <c r="H403" s="136">
        <v>1299</v>
      </c>
      <c r="I403" s="136">
        <v>63</v>
      </c>
      <c r="J403" s="136" t="s">
        <v>200</v>
      </c>
    </row>
    <row r="404" spans="8:10" ht="14.45">
      <c r="H404" s="136">
        <v>1300</v>
      </c>
      <c r="I404" s="136">
        <v>63</v>
      </c>
      <c r="J404" s="136" t="s">
        <v>200</v>
      </c>
    </row>
    <row r="405" spans="8:10" ht="14.45">
      <c r="H405" s="136">
        <v>1301</v>
      </c>
      <c r="I405" s="136">
        <v>63</v>
      </c>
      <c r="J405" s="136" t="s">
        <v>200</v>
      </c>
    </row>
    <row r="406" spans="8:10" ht="14.45">
      <c r="H406" s="136">
        <v>1302</v>
      </c>
      <c r="I406" s="136">
        <v>63</v>
      </c>
      <c r="J406" s="136" t="s">
        <v>200</v>
      </c>
    </row>
    <row r="407" spans="8:10" ht="14.45">
      <c r="H407" s="136">
        <v>1303</v>
      </c>
      <c r="I407" s="136">
        <v>63</v>
      </c>
      <c r="J407" s="136" t="s">
        <v>200</v>
      </c>
    </row>
    <row r="408" spans="8:10" ht="14.45">
      <c r="H408" s="136">
        <v>1304</v>
      </c>
      <c r="I408" s="136">
        <v>63</v>
      </c>
      <c r="J408" s="136" t="s">
        <v>200</v>
      </c>
    </row>
    <row r="409" spans="8:10" ht="14.45">
      <c r="H409" s="136">
        <v>1305</v>
      </c>
      <c r="I409" s="136">
        <v>63</v>
      </c>
      <c r="J409" s="136" t="s">
        <v>200</v>
      </c>
    </row>
    <row r="410" spans="8:10" ht="14.45">
      <c r="H410" s="136">
        <v>1306</v>
      </c>
      <c r="I410" s="136">
        <v>63</v>
      </c>
      <c r="J410" s="136" t="s">
        <v>200</v>
      </c>
    </row>
    <row r="411" spans="8:10" ht="14.45">
      <c r="H411" s="136">
        <v>1307</v>
      </c>
      <c r="I411" s="136">
        <v>63</v>
      </c>
      <c r="J411" s="136" t="s">
        <v>200</v>
      </c>
    </row>
    <row r="412" spans="8:10" ht="14.45">
      <c r="H412" s="136">
        <v>1308</v>
      </c>
      <c r="I412" s="136">
        <v>63</v>
      </c>
      <c r="J412" s="136" t="s">
        <v>200</v>
      </c>
    </row>
    <row r="413" spans="8:10" ht="14.45">
      <c r="H413" s="136">
        <v>1309</v>
      </c>
      <c r="I413" s="136">
        <v>63</v>
      </c>
      <c r="J413" s="136" t="s">
        <v>200</v>
      </c>
    </row>
    <row r="414" spans="8:10" ht="14.45">
      <c r="H414" s="136">
        <v>1310</v>
      </c>
      <c r="I414" s="136">
        <v>63</v>
      </c>
      <c r="J414" s="136" t="s">
        <v>200</v>
      </c>
    </row>
    <row r="415" spans="8:10" ht="14.45">
      <c r="H415" s="136">
        <v>1311</v>
      </c>
      <c r="I415" s="136">
        <v>63</v>
      </c>
      <c r="J415" s="136" t="s">
        <v>200</v>
      </c>
    </row>
    <row r="416" spans="8:10" ht="14.45">
      <c r="H416" s="136">
        <v>1312</v>
      </c>
      <c r="I416" s="136">
        <v>63</v>
      </c>
      <c r="J416" s="136" t="s">
        <v>200</v>
      </c>
    </row>
    <row r="417" spans="8:10" ht="14.45">
      <c r="H417" s="136">
        <v>1313</v>
      </c>
      <c r="I417" s="136">
        <v>63</v>
      </c>
      <c r="J417" s="136" t="s">
        <v>200</v>
      </c>
    </row>
    <row r="418" spans="8:10" ht="14.45">
      <c r="H418" s="136">
        <v>1314</v>
      </c>
      <c r="I418" s="136">
        <v>63</v>
      </c>
      <c r="J418" s="136" t="s">
        <v>200</v>
      </c>
    </row>
    <row r="419" spans="8:10" ht="14.45">
      <c r="H419" s="136">
        <v>1315</v>
      </c>
      <c r="I419" s="136">
        <v>63</v>
      </c>
      <c r="J419" s="136" t="s">
        <v>200</v>
      </c>
    </row>
    <row r="420" spans="8:10" ht="14.45">
      <c r="H420" s="136">
        <v>1316</v>
      </c>
      <c r="I420" s="136">
        <v>63</v>
      </c>
      <c r="J420" s="136" t="s">
        <v>200</v>
      </c>
    </row>
    <row r="421" spans="8:10" ht="14.45">
      <c r="H421" s="136">
        <v>1317</v>
      </c>
      <c r="I421" s="136">
        <v>63</v>
      </c>
      <c r="J421" s="136" t="s">
        <v>200</v>
      </c>
    </row>
    <row r="422" spans="8:10" ht="14.45">
      <c r="H422" s="136">
        <v>1318</v>
      </c>
      <c r="I422" s="136">
        <v>63</v>
      </c>
      <c r="J422" s="136" t="s">
        <v>200</v>
      </c>
    </row>
    <row r="423" spans="8:10" ht="14.45">
      <c r="H423" s="136">
        <v>1319</v>
      </c>
      <c r="I423" s="136">
        <v>63</v>
      </c>
      <c r="J423" s="136" t="s">
        <v>200</v>
      </c>
    </row>
    <row r="424" spans="8:10" ht="14.45">
      <c r="H424" s="136">
        <v>1320</v>
      </c>
      <c r="I424" s="136">
        <v>63</v>
      </c>
      <c r="J424" s="136" t="s">
        <v>200</v>
      </c>
    </row>
    <row r="425" spans="8:10" ht="14.45">
      <c r="H425" s="136">
        <v>1321</v>
      </c>
      <c r="I425" s="136">
        <v>63</v>
      </c>
      <c r="J425" s="136" t="s">
        <v>200</v>
      </c>
    </row>
    <row r="426" spans="8:10" ht="14.45">
      <c r="H426" s="136">
        <v>1322</v>
      </c>
      <c r="I426" s="136">
        <v>63</v>
      </c>
      <c r="J426" s="136" t="s">
        <v>200</v>
      </c>
    </row>
    <row r="427" spans="8:10" ht="14.45">
      <c r="H427" s="136">
        <v>1323</v>
      </c>
      <c r="I427" s="136">
        <v>63</v>
      </c>
      <c r="J427" s="136" t="s">
        <v>200</v>
      </c>
    </row>
    <row r="428" spans="8:10" ht="14.45">
      <c r="H428" s="136">
        <v>1324</v>
      </c>
      <c r="I428" s="136">
        <v>63</v>
      </c>
      <c r="J428" s="136" t="s">
        <v>200</v>
      </c>
    </row>
    <row r="429" spans="8:10" ht="14.45">
      <c r="H429" s="136">
        <v>1325</v>
      </c>
      <c r="I429" s="136">
        <v>63</v>
      </c>
      <c r="J429" s="136" t="s">
        <v>200</v>
      </c>
    </row>
    <row r="430" spans="8:10" ht="14.45">
      <c r="H430" s="136">
        <v>1326</v>
      </c>
      <c r="I430" s="136">
        <v>63</v>
      </c>
      <c r="J430" s="136" t="s">
        <v>200</v>
      </c>
    </row>
    <row r="431" spans="8:10" ht="14.45">
      <c r="H431" s="136">
        <v>1327</v>
      </c>
      <c r="I431" s="136">
        <v>63</v>
      </c>
      <c r="J431" s="136" t="s">
        <v>200</v>
      </c>
    </row>
    <row r="432" spans="8:10" ht="14.45">
      <c r="H432" s="136">
        <v>1328</v>
      </c>
      <c r="I432" s="136">
        <v>63</v>
      </c>
      <c r="J432" s="136" t="s">
        <v>200</v>
      </c>
    </row>
    <row r="433" spans="8:10" ht="14.45">
      <c r="H433" s="136">
        <v>1329</v>
      </c>
      <c r="I433" s="136">
        <v>63</v>
      </c>
      <c r="J433" s="136" t="s">
        <v>200</v>
      </c>
    </row>
    <row r="434" spans="8:10" ht="14.45">
      <c r="H434" s="136">
        <v>1330</v>
      </c>
      <c r="I434" s="136">
        <v>63</v>
      </c>
      <c r="J434" s="136" t="s">
        <v>200</v>
      </c>
    </row>
    <row r="435" spans="8:10" ht="14.45">
      <c r="H435" s="136">
        <v>1331</v>
      </c>
      <c r="I435" s="136">
        <v>63</v>
      </c>
      <c r="J435" s="136" t="s">
        <v>200</v>
      </c>
    </row>
    <row r="436" spans="8:10" ht="14.45">
      <c r="H436" s="136">
        <v>1332</v>
      </c>
      <c r="I436" s="136">
        <v>63</v>
      </c>
      <c r="J436" s="136" t="s">
        <v>200</v>
      </c>
    </row>
    <row r="437" spans="8:10" ht="14.45">
      <c r="H437" s="136">
        <v>1333</v>
      </c>
      <c r="I437" s="136">
        <v>63</v>
      </c>
      <c r="J437" s="136" t="s">
        <v>200</v>
      </c>
    </row>
    <row r="438" spans="8:10" ht="14.45">
      <c r="H438" s="136">
        <v>1334</v>
      </c>
      <c r="I438" s="136">
        <v>63</v>
      </c>
      <c r="J438" s="136" t="s">
        <v>200</v>
      </c>
    </row>
    <row r="439" spans="8:10" ht="14.45">
      <c r="H439" s="136">
        <v>1335</v>
      </c>
      <c r="I439" s="136">
        <v>63</v>
      </c>
      <c r="J439" s="136" t="s">
        <v>200</v>
      </c>
    </row>
    <row r="440" spans="8:10" ht="14.45">
      <c r="H440" s="136">
        <v>1336</v>
      </c>
      <c r="I440" s="136">
        <v>63</v>
      </c>
      <c r="J440" s="136" t="s">
        <v>200</v>
      </c>
    </row>
    <row r="441" spans="8:10" ht="14.45">
      <c r="H441" s="136">
        <v>1337</v>
      </c>
      <c r="I441" s="136">
        <v>63</v>
      </c>
      <c r="J441" s="136" t="s">
        <v>200</v>
      </c>
    </row>
    <row r="442" spans="8:10" ht="14.45">
      <c r="H442" s="136">
        <v>1338</v>
      </c>
      <c r="I442" s="136">
        <v>63</v>
      </c>
      <c r="J442" s="136" t="s">
        <v>200</v>
      </c>
    </row>
    <row r="443" spans="8:10" ht="14.45">
      <c r="H443" s="136">
        <v>1339</v>
      </c>
      <c r="I443" s="136">
        <v>63</v>
      </c>
      <c r="J443" s="136" t="s">
        <v>200</v>
      </c>
    </row>
    <row r="444" spans="8:10" ht="14.45">
      <c r="H444" s="136">
        <v>1340</v>
      </c>
      <c r="I444" s="136">
        <v>63</v>
      </c>
      <c r="J444" s="136" t="s">
        <v>200</v>
      </c>
    </row>
    <row r="445" spans="8:10" ht="14.45">
      <c r="H445" s="136">
        <v>1341</v>
      </c>
      <c r="I445" s="136">
        <v>63</v>
      </c>
      <c r="J445" s="136" t="s">
        <v>200</v>
      </c>
    </row>
    <row r="446" spans="8:10" ht="14.45">
      <c r="H446" s="136">
        <v>1342</v>
      </c>
      <c r="I446" s="136">
        <v>63</v>
      </c>
      <c r="J446" s="136" t="s">
        <v>200</v>
      </c>
    </row>
    <row r="447" spans="8:10" ht="14.45">
      <c r="H447" s="136">
        <v>1343</v>
      </c>
      <c r="I447" s="136">
        <v>63</v>
      </c>
      <c r="J447" s="136" t="s">
        <v>200</v>
      </c>
    </row>
    <row r="448" spans="8:10" ht="14.45">
      <c r="H448" s="136">
        <v>1344</v>
      </c>
      <c r="I448" s="136">
        <v>63</v>
      </c>
      <c r="J448" s="136" t="s">
        <v>200</v>
      </c>
    </row>
    <row r="449" spans="8:10" ht="14.45">
      <c r="H449" s="136">
        <v>1345</v>
      </c>
      <c r="I449" s="136">
        <v>63</v>
      </c>
      <c r="J449" s="136" t="s">
        <v>200</v>
      </c>
    </row>
    <row r="450" spans="8:10" ht="14.45">
      <c r="H450" s="136">
        <v>1346</v>
      </c>
      <c r="I450" s="136">
        <v>63</v>
      </c>
      <c r="J450" s="136" t="s">
        <v>200</v>
      </c>
    </row>
    <row r="451" spans="8:10" ht="14.45">
      <c r="H451" s="136">
        <v>1347</v>
      </c>
      <c r="I451" s="136">
        <v>63</v>
      </c>
      <c r="J451" s="136" t="s">
        <v>200</v>
      </c>
    </row>
    <row r="452" spans="8:10" ht="14.45">
      <c r="H452" s="136">
        <v>1348</v>
      </c>
      <c r="I452" s="136">
        <v>63</v>
      </c>
      <c r="J452" s="136" t="s">
        <v>200</v>
      </c>
    </row>
    <row r="453" spans="8:10" ht="14.45">
      <c r="H453" s="136">
        <v>1349</v>
      </c>
      <c r="I453" s="136">
        <v>63</v>
      </c>
      <c r="J453" s="136" t="s">
        <v>200</v>
      </c>
    </row>
    <row r="454" spans="8:10" ht="14.45">
      <c r="H454" s="136">
        <v>1350</v>
      </c>
      <c r="I454" s="136">
        <v>63</v>
      </c>
      <c r="J454" s="136" t="s">
        <v>200</v>
      </c>
    </row>
    <row r="455" spans="8:10" ht="14.45">
      <c r="H455" s="136">
        <v>1355</v>
      </c>
      <c r="I455" s="136">
        <v>63</v>
      </c>
      <c r="J455" s="136" t="s">
        <v>200</v>
      </c>
    </row>
    <row r="456" spans="8:10" ht="14.45">
      <c r="H456" s="136">
        <v>1356</v>
      </c>
      <c r="I456" s="136">
        <v>63</v>
      </c>
      <c r="J456" s="136" t="s">
        <v>200</v>
      </c>
    </row>
    <row r="457" spans="8:10" ht="14.45">
      <c r="H457" s="136">
        <v>1357</v>
      </c>
      <c r="I457" s="136">
        <v>63</v>
      </c>
      <c r="J457" s="136" t="s">
        <v>200</v>
      </c>
    </row>
    <row r="458" spans="8:10" ht="14.45">
      <c r="H458" s="136">
        <v>1358</v>
      </c>
      <c r="I458" s="136">
        <v>63</v>
      </c>
      <c r="J458" s="136" t="s">
        <v>200</v>
      </c>
    </row>
    <row r="459" spans="8:10" ht="14.45">
      <c r="H459" s="136">
        <v>1359</v>
      </c>
      <c r="I459" s="136">
        <v>63</v>
      </c>
      <c r="J459" s="136" t="s">
        <v>200</v>
      </c>
    </row>
    <row r="460" spans="8:10" ht="14.45">
      <c r="H460" s="136">
        <v>1360</v>
      </c>
      <c r="I460" s="136">
        <v>63</v>
      </c>
      <c r="J460" s="136" t="s">
        <v>200</v>
      </c>
    </row>
    <row r="461" spans="8:10" ht="14.45">
      <c r="H461" s="136">
        <v>1362</v>
      </c>
      <c r="I461" s="136">
        <v>63</v>
      </c>
      <c r="J461" s="136" t="s">
        <v>200</v>
      </c>
    </row>
    <row r="462" spans="8:10" ht="14.45">
      <c r="H462" s="136">
        <v>1363</v>
      </c>
      <c r="I462" s="136">
        <v>63</v>
      </c>
      <c r="J462" s="136" t="s">
        <v>200</v>
      </c>
    </row>
    <row r="463" spans="8:10" ht="14.45">
      <c r="H463" s="136">
        <v>1400</v>
      </c>
      <c r="I463" s="136">
        <v>63</v>
      </c>
      <c r="J463" s="136" t="s">
        <v>200</v>
      </c>
    </row>
    <row r="464" spans="8:10" ht="14.45">
      <c r="H464" s="136">
        <v>1401</v>
      </c>
      <c r="I464" s="136">
        <v>63</v>
      </c>
      <c r="J464" s="136" t="s">
        <v>200</v>
      </c>
    </row>
    <row r="465" spans="8:10" ht="14.45">
      <c r="H465" s="136">
        <v>1402</v>
      </c>
      <c r="I465" s="136">
        <v>63</v>
      </c>
      <c r="J465" s="136" t="s">
        <v>200</v>
      </c>
    </row>
    <row r="466" spans="8:10" ht="14.45">
      <c r="H466" s="136">
        <v>1403</v>
      </c>
      <c r="I466" s="136">
        <v>63</v>
      </c>
      <c r="J466" s="136" t="s">
        <v>200</v>
      </c>
    </row>
    <row r="467" spans="8:10" ht="14.45">
      <c r="H467" s="136">
        <v>1404</v>
      </c>
      <c r="I467" s="136">
        <v>63</v>
      </c>
      <c r="J467" s="136" t="s">
        <v>200</v>
      </c>
    </row>
    <row r="468" spans="8:10" ht="14.45">
      <c r="H468" s="136">
        <v>1405</v>
      </c>
      <c r="I468" s="136">
        <v>63</v>
      </c>
      <c r="J468" s="136" t="s">
        <v>200</v>
      </c>
    </row>
    <row r="469" spans="8:10" ht="14.45">
      <c r="H469" s="136">
        <v>1406</v>
      </c>
      <c r="I469" s="136">
        <v>63</v>
      </c>
      <c r="J469" s="136" t="s">
        <v>200</v>
      </c>
    </row>
    <row r="470" spans="8:10" ht="14.45">
      <c r="H470" s="136">
        <v>1407</v>
      </c>
      <c r="I470" s="136">
        <v>63</v>
      </c>
      <c r="J470" s="136" t="s">
        <v>200</v>
      </c>
    </row>
    <row r="471" spans="8:10" ht="14.45">
      <c r="H471" s="136">
        <v>1408</v>
      </c>
      <c r="I471" s="136">
        <v>63</v>
      </c>
      <c r="J471" s="136" t="s">
        <v>200</v>
      </c>
    </row>
    <row r="472" spans="8:10" ht="14.45">
      <c r="H472" s="136">
        <v>1409</v>
      </c>
      <c r="I472" s="136">
        <v>63</v>
      </c>
      <c r="J472" s="136" t="s">
        <v>200</v>
      </c>
    </row>
    <row r="473" spans="8:10" ht="14.45">
      <c r="H473" s="136">
        <v>1410</v>
      </c>
      <c r="I473" s="136">
        <v>63</v>
      </c>
      <c r="J473" s="136" t="s">
        <v>200</v>
      </c>
    </row>
    <row r="474" spans="8:10" ht="14.45">
      <c r="H474" s="136">
        <v>1411</v>
      </c>
      <c r="I474" s="136">
        <v>63</v>
      </c>
      <c r="J474" s="136" t="s">
        <v>200</v>
      </c>
    </row>
    <row r="475" spans="8:10" ht="14.45">
      <c r="H475" s="136">
        <v>1412</v>
      </c>
      <c r="I475" s="136">
        <v>63</v>
      </c>
      <c r="J475" s="136" t="s">
        <v>200</v>
      </c>
    </row>
    <row r="476" spans="8:10" ht="14.45">
      <c r="H476" s="136">
        <v>1413</v>
      </c>
      <c r="I476" s="136">
        <v>63</v>
      </c>
      <c r="J476" s="136" t="s">
        <v>200</v>
      </c>
    </row>
    <row r="477" spans="8:10" ht="14.45">
      <c r="H477" s="136">
        <v>1414</v>
      </c>
      <c r="I477" s="136">
        <v>63</v>
      </c>
      <c r="J477" s="136" t="s">
        <v>200</v>
      </c>
    </row>
    <row r="478" spans="8:10" ht="14.45">
      <c r="H478" s="136">
        <v>1415</v>
      </c>
      <c r="I478" s="136">
        <v>63</v>
      </c>
      <c r="J478" s="136" t="s">
        <v>200</v>
      </c>
    </row>
    <row r="479" spans="8:10" ht="14.45">
      <c r="H479" s="136">
        <v>1416</v>
      </c>
      <c r="I479" s="136">
        <v>63</v>
      </c>
      <c r="J479" s="136" t="s">
        <v>200</v>
      </c>
    </row>
    <row r="480" spans="8:10" ht="14.45">
      <c r="H480" s="136">
        <v>1417</v>
      </c>
      <c r="I480" s="136">
        <v>63</v>
      </c>
      <c r="J480" s="136" t="s">
        <v>200</v>
      </c>
    </row>
    <row r="481" spans="8:10" ht="14.45">
      <c r="H481" s="136">
        <v>1418</v>
      </c>
      <c r="I481" s="136">
        <v>63</v>
      </c>
      <c r="J481" s="136" t="s">
        <v>200</v>
      </c>
    </row>
    <row r="482" spans="8:10" ht="14.45">
      <c r="H482" s="136">
        <v>1419</v>
      </c>
      <c r="I482" s="136">
        <v>63</v>
      </c>
      <c r="J482" s="136" t="s">
        <v>200</v>
      </c>
    </row>
    <row r="483" spans="8:10" ht="14.45">
      <c r="H483" s="136">
        <v>1420</v>
      </c>
      <c r="I483" s="136">
        <v>63</v>
      </c>
      <c r="J483" s="136" t="s">
        <v>200</v>
      </c>
    </row>
    <row r="484" spans="8:10" ht="14.45">
      <c r="H484" s="136">
        <v>1421</v>
      </c>
      <c r="I484" s="136">
        <v>63</v>
      </c>
      <c r="J484" s="136" t="s">
        <v>200</v>
      </c>
    </row>
    <row r="485" spans="8:10" ht="14.45">
      <c r="H485" s="136">
        <v>1422</v>
      </c>
      <c r="I485" s="136">
        <v>63</v>
      </c>
      <c r="J485" s="136" t="s">
        <v>200</v>
      </c>
    </row>
    <row r="486" spans="8:10" ht="14.45">
      <c r="H486" s="136">
        <v>1423</v>
      </c>
      <c r="I486" s="136">
        <v>63</v>
      </c>
      <c r="J486" s="136" t="s">
        <v>200</v>
      </c>
    </row>
    <row r="487" spans="8:10" ht="14.45">
      <c r="H487" s="136">
        <v>1424</v>
      </c>
      <c r="I487" s="136">
        <v>63</v>
      </c>
      <c r="J487" s="136" t="s">
        <v>200</v>
      </c>
    </row>
    <row r="488" spans="8:10" ht="14.45">
      <c r="H488" s="136">
        <v>1425</v>
      </c>
      <c r="I488" s="136">
        <v>63</v>
      </c>
      <c r="J488" s="136" t="s">
        <v>200</v>
      </c>
    </row>
    <row r="489" spans="8:10" ht="14.45">
      <c r="H489" s="136">
        <v>1426</v>
      </c>
      <c r="I489" s="136">
        <v>63</v>
      </c>
      <c r="J489" s="136" t="s">
        <v>200</v>
      </c>
    </row>
    <row r="490" spans="8:10" ht="14.45">
      <c r="H490" s="136">
        <v>1427</v>
      </c>
      <c r="I490" s="136">
        <v>63</v>
      </c>
      <c r="J490" s="136" t="s">
        <v>200</v>
      </c>
    </row>
    <row r="491" spans="8:10" ht="14.45">
      <c r="H491" s="136">
        <v>1428</v>
      </c>
      <c r="I491" s="136">
        <v>63</v>
      </c>
      <c r="J491" s="136" t="s">
        <v>200</v>
      </c>
    </row>
    <row r="492" spans="8:10" ht="14.45">
      <c r="H492" s="136">
        <v>1429</v>
      </c>
      <c r="I492" s="136">
        <v>63</v>
      </c>
      <c r="J492" s="136" t="s">
        <v>200</v>
      </c>
    </row>
    <row r="493" spans="8:10" ht="14.45">
      <c r="H493" s="136">
        <v>1430</v>
      </c>
      <c r="I493" s="136">
        <v>63</v>
      </c>
      <c r="J493" s="136" t="s">
        <v>200</v>
      </c>
    </row>
    <row r="494" spans="8:10" ht="14.45">
      <c r="H494" s="136">
        <v>1431</v>
      </c>
      <c r="I494" s="136">
        <v>63</v>
      </c>
      <c r="J494" s="136" t="s">
        <v>200</v>
      </c>
    </row>
    <row r="495" spans="8:10" ht="14.45">
      <c r="H495" s="136">
        <v>1432</v>
      </c>
      <c r="I495" s="136">
        <v>63</v>
      </c>
      <c r="J495" s="136" t="s">
        <v>200</v>
      </c>
    </row>
    <row r="496" spans="8:10" ht="14.45">
      <c r="H496" s="136">
        <v>1433</v>
      </c>
      <c r="I496" s="136">
        <v>63</v>
      </c>
      <c r="J496" s="136" t="s">
        <v>200</v>
      </c>
    </row>
    <row r="497" spans="8:10" ht="14.45">
      <c r="H497" s="136">
        <v>1434</v>
      </c>
      <c r="I497" s="136">
        <v>63</v>
      </c>
      <c r="J497" s="136" t="s">
        <v>200</v>
      </c>
    </row>
    <row r="498" spans="8:10" ht="14.45">
      <c r="H498" s="136">
        <v>1435</v>
      </c>
      <c r="I498" s="136">
        <v>63</v>
      </c>
      <c r="J498" s="136" t="s">
        <v>200</v>
      </c>
    </row>
    <row r="499" spans="8:10" ht="14.45">
      <c r="H499" s="136">
        <v>1436</v>
      </c>
      <c r="I499" s="136">
        <v>63</v>
      </c>
      <c r="J499" s="136" t="s">
        <v>200</v>
      </c>
    </row>
    <row r="500" spans="8:10" ht="14.45">
      <c r="H500" s="136">
        <v>1437</v>
      </c>
      <c r="I500" s="136">
        <v>63</v>
      </c>
      <c r="J500" s="136" t="s">
        <v>200</v>
      </c>
    </row>
    <row r="501" spans="8:10" ht="14.45">
      <c r="H501" s="136">
        <v>1438</v>
      </c>
      <c r="I501" s="136">
        <v>63</v>
      </c>
      <c r="J501" s="136" t="s">
        <v>200</v>
      </c>
    </row>
    <row r="502" spans="8:10" ht="14.45">
      <c r="H502" s="136">
        <v>1439</v>
      </c>
      <c r="I502" s="136">
        <v>63</v>
      </c>
      <c r="J502" s="136" t="s">
        <v>200</v>
      </c>
    </row>
    <row r="503" spans="8:10" ht="14.45">
      <c r="H503" s="136">
        <v>1440</v>
      </c>
      <c r="I503" s="136">
        <v>63</v>
      </c>
      <c r="J503" s="136" t="s">
        <v>200</v>
      </c>
    </row>
    <row r="504" spans="8:10" ht="14.45">
      <c r="H504" s="136">
        <v>1441</v>
      </c>
      <c r="I504" s="136">
        <v>63</v>
      </c>
      <c r="J504" s="136" t="s">
        <v>200</v>
      </c>
    </row>
    <row r="505" spans="8:10" ht="14.45">
      <c r="H505" s="136">
        <v>1442</v>
      </c>
      <c r="I505" s="136">
        <v>63</v>
      </c>
      <c r="J505" s="136" t="s">
        <v>200</v>
      </c>
    </row>
    <row r="506" spans="8:10" ht="14.45">
      <c r="H506" s="136">
        <v>1443</v>
      </c>
      <c r="I506" s="136">
        <v>63</v>
      </c>
      <c r="J506" s="136" t="s">
        <v>200</v>
      </c>
    </row>
    <row r="507" spans="8:10" ht="14.45">
      <c r="H507" s="136">
        <v>1444</v>
      </c>
      <c r="I507" s="136">
        <v>63</v>
      </c>
      <c r="J507" s="136" t="s">
        <v>200</v>
      </c>
    </row>
    <row r="508" spans="8:10" ht="14.45">
      <c r="H508" s="136">
        <v>1445</v>
      </c>
      <c r="I508" s="136">
        <v>63</v>
      </c>
      <c r="J508" s="136" t="s">
        <v>200</v>
      </c>
    </row>
    <row r="509" spans="8:10" ht="14.45">
      <c r="H509" s="136">
        <v>1450</v>
      </c>
      <c r="I509" s="136">
        <v>63</v>
      </c>
      <c r="J509" s="136" t="s">
        <v>200</v>
      </c>
    </row>
    <row r="510" spans="8:10" ht="14.45">
      <c r="H510" s="136">
        <v>1452</v>
      </c>
      <c r="I510" s="136">
        <v>63</v>
      </c>
      <c r="J510" s="136" t="s">
        <v>200</v>
      </c>
    </row>
    <row r="511" spans="8:10" ht="14.45">
      <c r="H511" s="136">
        <v>1453</v>
      </c>
      <c r="I511" s="136">
        <v>63</v>
      </c>
      <c r="J511" s="136" t="s">
        <v>200</v>
      </c>
    </row>
    <row r="512" spans="8:10" ht="14.45">
      <c r="H512" s="136">
        <v>1454</v>
      </c>
      <c r="I512" s="136">
        <v>63</v>
      </c>
      <c r="J512" s="136" t="s">
        <v>200</v>
      </c>
    </row>
    <row r="513" spans="8:10" ht="14.45">
      <c r="H513" s="136">
        <v>1455</v>
      </c>
      <c r="I513" s="136">
        <v>63</v>
      </c>
      <c r="J513" s="136" t="s">
        <v>200</v>
      </c>
    </row>
    <row r="514" spans="8:10" ht="14.45">
      <c r="H514" s="136">
        <v>1456</v>
      </c>
      <c r="I514" s="136">
        <v>63</v>
      </c>
      <c r="J514" s="136" t="s">
        <v>200</v>
      </c>
    </row>
    <row r="515" spans="8:10" ht="14.45">
      <c r="H515" s="136">
        <v>1457</v>
      </c>
      <c r="I515" s="136">
        <v>63</v>
      </c>
      <c r="J515" s="136" t="s">
        <v>200</v>
      </c>
    </row>
    <row r="516" spans="8:10" ht="14.45">
      <c r="H516" s="136">
        <v>1458</v>
      </c>
      <c r="I516" s="136">
        <v>63</v>
      </c>
      <c r="J516" s="136" t="s">
        <v>200</v>
      </c>
    </row>
    <row r="517" spans="8:10" ht="14.45">
      <c r="H517" s="136">
        <v>1459</v>
      </c>
      <c r="I517" s="136">
        <v>63</v>
      </c>
      <c r="J517" s="136" t="s">
        <v>200</v>
      </c>
    </row>
    <row r="518" spans="8:10" ht="14.45">
      <c r="H518" s="136">
        <v>1460</v>
      </c>
      <c r="I518" s="136">
        <v>63</v>
      </c>
      <c r="J518" s="136" t="s">
        <v>200</v>
      </c>
    </row>
    <row r="519" spans="8:10" ht="14.45">
      <c r="H519" s="136">
        <v>1461</v>
      </c>
      <c r="I519" s="136">
        <v>63</v>
      </c>
      <c r="J519" s="136" t="s">
        <v>200</v>
      </c>
    </row>
    <row r="520" spans="8:10" ht="14.45">
      <c r="H520" s="136">
        <v>1462</v>
      </c>
      <c r="I520" s="136">
        <v>63</v>
      </c>
      <c r="J520" s="136" t="s">
        <v>200</v>
      </c>
    </row>
    <row r="521" spans="8:10" ht="14.45">
      <c r="H521" s="136">
        <v>1463</v>
      </c>
      <c r="I521" s="136">
        <v>63</v>
      </c>
      <c r="J521" s="136" t="s">
        <v>200</v>
      </c>
    </row>
    <row r="522" spans="8:10" ht="14.45">
      <c r="H522" s="136">
        <v>1465</v>
      </c>
      <c r="I522" s="136">
        <v>63</v>
      </c>
      <c r="J522" s="136" t="s">
        <v>200</v>
      </c>
    </row>
    <row r="523" spans="8:10" ht="14.45">
      <c r="H523" s="136">
        <v>1467</v>
      </c>
      <c r="I523" s="136">
        <v>63</v>
      </c>
      <c r="J523" s="136" t="s">
        <v>200</v>
      </c>
    </row>
    <row r="524" spans="8:10" ht="14.45">
      <c r="H524" s="136">
        <v>1468</v>
      </c>
      <c r="I524" s="136">
        <v>63</v>
      </c>
      <c r="J524" s="136" t="s">
        <v>200</v>
      </c>
    </row>
    <row r="525" spans="8:10" ht="14.45">
      <c r="H525" s="136">
        <v>1470</v>
      </c>
      <c r="I525" s="136">
        <v>63</v>
      </c>
      <c r="J525" s="136" t="s">
        <v>200</v>
      </c>
    </row>
    <row r="526" spans="8:10" ht="14.45">
      <c r="H526" s="136">
        <v>1472</v>
      </c>
      <c r="I526" s="136">
        <v>63</v>
      </c>
      <c r="J526" s="136" t="s">
        <v>200</v>
      </c>
    </row>
    <row r="527" spans="8:10" ht="14.45">
      <c r="H527" s="136">
        <v>1474</v>
      </c>
      <c r="I527" s="136">
        <v>63</v>
      </c>
      <c r="J527" s="136" t="s">
        <v>200</v>
      </c>
    </row>
    <row r="528" spans="8:10" ht="14.45">
      <c r="H528" s="136">
        <v>1475</v>
      </c>
      <c r="I528" s="136">
        <v>63</v>
      </c>
      <c r="J528" s="136" t="s">
        <v>200</v>
      </c>
    </row>
    <row r="529" spans="8:10" ht="14.45">
      <c r="H529" s="136">
        <v>1476</v>
      </c>
      <c r="I529" s="136">
        <v>63</v>
      </c>
      <c r="J529" s="136" t="s">
        <v>200</v>
      </c>
    </row>
    <row r="530" spans="8:10" ht="14.45">
      <c r="H530" s="136">
        <v>1477</v>
      </c>
      <c r="I530" s="136">
        <v>63</v>
      </c>
      <c r="J530" s="136" t="s">
        <v>200</v>
      </c>
    </row>
    <row r="531" spans="8:10" ht="14.45">
      <c r="H531" s="136">
        <v>1478</v>
      </c>
      <c r="I531" s="136">
        <v>63</v>
      </c>
      <c r="J531" s="136" t="s">
        <v>200</v>
      </c>
    </row>
    <row r="532" spans="8:10" ht="14.45">
      <c r="H532" s="136">
        <v>1479</v>
      </c>
      <c r="I532" s="136">
        <v>63</v>
      </c>
      <c r="J532" s="136" t="s">
        <v>200</v>
      </c>
    </row>
    <row r="533" spans="8:10" ht="14.45">
      <c r="H533" s="136">
        <v>1480</v>
      </c>
      <c r="I533" s="136">
        <v>63</v>
      </c>
      <c r="J533" s="136" t="s">
        <v>200</v>
      </c>
    </row>
    <row r="534" spans="8:10" ht="14.45">
      <c r="H534" s="136">
        <v>1481</v>
      </c>
      <c r="I534" s="136">
        <v>63</v>
      </c>
      <c r="J534" s="136" t="s">
        <v>200</v>
      </c>
    </row>
    <row r="535" spans="8:10" ht="14.45">
      <c r="H535" s="136">
        <v>1482</v>
      </c>
      <c r="I535" s="136">
        <v>63</v>
      </c>
      <c r="J535" s="136" t="s">
        <v>200</v>
      </c>
    </row>
    <row r="536" spans="8:10" ht="14.45">
      <c r="H536" s="136">
        <v>1484</v>
      </c>
      <c r="I536" s="136">
        <v>63</v>
      </c>
      <c r="J536" s="136" t="s">
        <v>200</v>
      </c>
    </row>
    <row r="537" spans="8:10" ht="14.45">
      <c r="H537" s="136">
        <v>1485</v>
      </c>
      <c r="I537" s="136">
        <v>63</v>
      </c>
      <c r="J537" s="136" t="s">
        <v>200</v>
      </c>
    </row>
    <row r="538" spans="8:10" ht="14.45">
      <c r="H538" s="136">
        <v>1487</v>
      </c>
      <c r="I538" s="136">
        <v>63</v>
      </c>
      <c r="J538" s="136" t="s">
        <v>200</v>
      </c>
    </row>
    <row r="539" spans="8:10" ht="14.45">
      <c r="H539" s="136">
        <v>1490</v>
      </c>
      <c r="I539" s="136">
        <v>63</v>
      </c>
      <c r="J539" s="136" t="s">
        <v>200</v>
      </c>
    </row>
    <row r="540" spans="8:10" ht="14.45">
      <c r="H540" s="136">
        <v>1493</v>
      </c>
      <c r="I540" s="136">
        <v>63</v>
      </c>
      <c r="J540" s="136" t="s">
        <v>200</v>
      </c>
    </row>
    <row r="541" spans="8:10" ht="14.45">
      <c r="H541" s="136">
        <v>1495</v>
      </c>
      <c r="I541" s="136">
        <v>63</v>
      </c>
      <c r="J541" s="136" t="s">
        <v>200</v>
      </c>
    </row>
    <row r="542" spans="8:10" ht="14.45">
      <c r="H542" s="136">
        <v>1499</v>
      </c>
      <c r="I542" s="136">
        <v>63</v>
      </c>
      <c r="J542" s="136" t="s">
        <v>200</v>
      </c>
    </row>
    <row r="543" spans="8:10" ht="14.45">
      <c r="H543" s="136">
        <v>1502</v>
      </c>
      <c r="I543" s="136">
        <v>63</v>
      </c>
      <c r="J543" s="136" t="s">
        <v>200</v>
      </c>
    </row>
    <row r="544" spans="8:10" ht="14.45">
      <c r="H544" s="136">
        <v>1503</v>
      </c>
      <c r="I544" s="136">
        <v>63</v>
      </c>
      <c r="J544" s="136" t="s">
        <v>200</v>
      </c>
    </row>
    <row r="545" spans="8:10" ht="14.45">
      <c r="H545" s="136">
        <v>1504</v>
      </c>
      <c r="I545" s="136">
        <v>63</v>
      </c>
      <c r="J545" s="136" t="s">
        <v>200</v>
      </c>
    </row>
    <row r="546" spans="8:10" ht="14.45">
      <c r="H546" s="136">
        <v>1505</v>
      </c>
      <c r="I546" s="136">
        <v>63</v>
      </c>
      <c r="J546" s="136" t="s">
        <v>200</v>
      </c>
    </row>
    <row r="547" spans="8:10" ht="14.45">
      <c r="H547" s="136">
        <v>1506</v>
      </c>
      <c r="I547" s="136">
        <v>63</v>
      </c>
      <c r="J547" s="136" t="s">
        <v>200</v>
      </c>
    </row>
    <row r="548" spans="8:10" ht="14.45">
      <c r="H548" s="136">
        <v>1507</v>
      </c>
      <c r="I548" s="136">
        <v>63</v>
      </c>
      <c r="J548" s="136" t="s">
        <v>200</v>
      </c>
    </row>
    <row r="549" spans="8:10" ht="14.45">
      <c r="H549" s="136">
        <v>1508</v>
      </c>
      <c r="I549" s="136">
        <v>63</v>
      </c>
      <c r="J549" s="136" t="s">
        <v>200</v>
      </c>
    </row>
    <row r="550" spans="8:10" ht="14.45">
      <c r="H550" s="136">
        <v>1509</v>
      </c>
      <c r="I550" s="136">
        <v>63</v>
      </c>
      <c r="J550" s="136" t="s">
        <v>200</v>
      </c>
    </row>
    <row r="551" spans="8:10" ht="14.45">
      <c r="H551" s="136">
        <v>1510</v>
      </c>
      <c r="I551" s="136">
        <v>63</v>
      </c>
      <c r="J551" s="136" t="s">
        <v>200</v>
      </c>
    </row>
    <row r="552" spans="8:10" ht="14.45">
      <c r="H552" s="136">
        <v>1511</v>
      </c>
      <c r="I552" s="136">
        <v>63</v>
      </c>
      <c r="J552" s="136" t="s">
        <v>200</v>
      </c>
    </row>
    <row r="553" spans="8:10" ht="14.45">
      <c r="H553" s="136">
        <v>1515</v>
      </c>
      <c r="I553" s="136">
        <v>63</v>
      </c>
      <c r="J553" s="136" t="s">
        <v>200</v>
      </c>
    </row>
    <row r="554" spans="8:10" ht="14.45">
      <c r="H554" s="136">
        <v>1516</v>
      </c>
      <c r="I554" s="136">
        <v>63</v>
      </c>
      <c r="J554" s="136" t="s">
        <v>200</v>
      </c>
    </row>
    <row r="555" spans="8:10" ht="14.45">
      <c r="H555" s="136">
        <v>1517</v>
      </c>
      <c r="I555" s="136">
        <v>63</v>
      </c>
      <c r="J555" s="136" t="s">
        <v>200</v>
      </c>
    </row>
    <row r="556" spans="8:10" ht="14.45">
      <c r="H556" s="136">
        <v>1544</v>
      </c>
      <c r="I556" s="136">
        <v>63</v>
      </c>
      <c r="J556" s="136" t="s">
        <v>200</v>
      </c>
    </row>
    <row r="557" spans="8:10" ht="14.45">
      <c r="H557" s="136">
        <v>1545</v>
      </c>
      <c r="I557" s="136">
        <v>63</v>
      </c>
      <c r="J557" s="136" t="s">
        <v>200</v>
      </c>
    </row>
    <row r="558" spans="8:10" ht="14.45">
      <c r="H558" s="136">
        <v>1546</v>
      </c>
      <c r="I558" s="136">
        <v>63</v>
      </c>
      <c r="J558" s="136" t="s">
        <v>200</v>
      </c>
    </row>
    <row r="559" spans="8:10" ht="14.45">
      <c r="H559" s="136">
        <v>1547</v>
      </c>
      <c r="I559" s="136">
        <v>63</v>
      </c>
      <c r="J559" s="136" t="s">
        <v>200</v>
      </c>
    </row>
    <row r="560" spans="8:10" ht="14.45">
      <c r="H560" s="136">
        <v>1549</v>
      </c>
      <c r="I560" s="136">
        <v>63</v>
      </c>
      <c r="J560" s="136" t="s">
        <v>200</v>
      </c>
    </row>
    <row r="561" spans="8:10" ht="14.45">
      <c r="H561" s="136">
        <v>1550</v>
      </c>
      <c r="I561" s="136">
        <v>63</v>
      </c>
      <c r="J561" s="136" t="s">
        <v>200</v>
      </c>
    </row>
    <row r="562" spans="8:10" ht="14.45">
      <c r="H562" s="136">
        <v>1551</v>
      </c>
      <c r="I562" s="136">
        <v>63</v>
      </c>
      <c r="J562" s="136" t="s">
        <v>200</v>
      </c>
    </row>
    <row r="563" spans="8:10" ht="14.45">
      <c r="H563" s="136">
        <v>1552</v>
      </c>
      <c r="I563" s="136">
        <v>63</v>
      </c>
      <c r="J563" s="136" t="s">
        <v>200</v>
      </c>
    </row>
    <row r="564" spans="8:10" ht="14.45">
      <c r="H564" s="136">
        <v>1553</v>
      </c>
      <c r="I564" s="136">
        <v>63</v>
      </c>
      <c r="J564" s="136" t="s">
        <v>200</v>
      </c>
    </row>
    <row r="565" spans="8:10" ht="14.45">
      <c r="H565" s="136">
        <v>1554</v>
      </c>
      <c r="I565" s="136">
        <v>63</v>
      </c>
      <c r="J565" s="136" t="s">
        <v>200</v>
      </c>
    </row>
    <row r="566" spans="8:10" ht="14.45">
      <c r="H566" s="136">
        <v>1555</v>
      </c>
      <c r="I566" s="136">
        <v>63</v>
      </c>
      <c r="J566" s="136" t="s">
        <v>200</v>
      </c>
    </row>
    <row r="567" spans="8:10" ht="14.45">
      <c r="H567" s="136">
        <v>1556</v>
      </c>
      <c r="I567" s="136">
        <v>63</v>
      </c>
      <c r="J567" s="136" t="s">
        <v>200</v>
      </c>
    </row>
    <row r="568" spans="8:10" ht="14.45">
      <c r="H568" s="136">
        <v>1557</v>
      </c>
      <c r="I568" s="136">
        <v>63</v>
      </c>
      <c r="J568" s="136" t="s">
        <v>200</v>
      </c>
    </row>
    <row r="569" spans="8:10" ht="14.45">
      <c r="H569" s="136">
        <v>1558</v>
      </c>
      <c r="I569" s="136">
        <v>63</v>
      </c>
      <c r="J569" s="136" t="s">
        <v>200</v>
      </c>
    </row>
    <row r="570" spans="8:10" ht="14.45">
      <c r="H570" s="136">
        <v>1559</v>
      </c>
      <c r="I570" s="136">
        <v>63</v>
      </c>
      <c r="J570" s="136" t="s">
        <v>200</v>
      </c>
    </row>
    <row r="571" spans="8:10" ht="14.45">
      <c r="H571" s="136">
        <v>1560</v>
      </c>
      <c r="I571" s="136">
        <v>63</v>
      </c>
      <c r="J571" s="136" t="s">
        <v>200</v>
      </c>
    </row>
    <row r="572" spans="8:10" ht="14.45">
      <c r="H572" s="136">
        <v>1565</v>
      </c>
      <c r="I572" s="136">
        <v>63</v>
      </c>
      <c r="J572" s="136" t="s">
        <v>200</v>
      </c>
    </row>
    <row r="573" spans="8:10" ht="14.45">
      <c r="H573" s="136">
        <v>1570</v>
      </c>
      <c r="I573" s="136">
        <v>63</v>
      </c>
      <c r="J573" s="136" t="s">
        <v>200</v>
      </c>
    </row>
    <row r="574" spans="8:10" ht="14.45">
      <c r="H574" s="136">
        <v>1571</v>
      </c>
      <c r="I574" s="136">
        <v>63</v>
      </c>
      <c r="J574" s="136" t="s">
        <v>200</v>
      </c>
    </row>
    <row r="575" spans="8:10" ht="14.45">
      <c r="H575" s="136">
        <v>1581</v>
      </c>
      <c r="I575" s="136">
        <v>63</v>
      </c>
      <c r="J575" s="136" t="s">
        <v>200</v>
      </c>
    </row>
    <row r="576" spans="8:10" ht="14.45">
      <c r="H576" s="136">
        <v>1582</v>
      </c>
      <c r="I576" s="136">
        <v>63</v>
      </c>
      <c r="J576" s="136" t="s">
        <v>200</v>
      </c>
    </row>
    <row r="577" spans="8:10" ht="14.45">
      <c r="H577" s="136">
        <v>1583</v>
      </c>
      <c r="I577" s="136">
        <v>63</v>
      </c>
      <c r="J577" s="136" t="s">
        <v>200</v>
      </c>
    </row>
    <row r="578" spans="8:10" ht="14.45">
      <c r="H578" s="136">
        <v>1584</v>
      </c>
      <c r="I578" s="136">
        <v>63</v>
      </c>
      <c r="J578" s="136" t="s">
        <v>200</v>
      </c>
    </row>
    <row r="579" spans="8:10" ht="14.45">
      <c r="H579" s="136">
        <v>1585</v>
      </c>
      <c r="I579" s="136">
        <v>63</v>
      </c>
      <c r="J579" s="136" t="s">
        <v>200</v>
      </c>
    </row>
    <row r="580" spans="8:10" ht="14.45">
      <c r="H580" s="136">
        <v>1586</v>
      </c>
      <c r="I580" s="136">
        <v>63</v>
      </c>
      <c r="J580" s="136" t="s">
        <v>200</v>
      </c>
    </row>
    <row r="581" spans="8:10" ht="14.45">
      <c r="H581" s="136">
        <v>1587</v>
      </c>
      <c r="I581" s="136">
        <v>63</v>
      </c>
      <c r="J581" s="136" t="s">
        <v>200</v>
      </c>
    </row>
    <row r="582" spans="8:10" ht="14.45">
      <c r="H582" s="136">
        <v>1588</v>
      </c>
      <c r="I582" s="136">
        <v>63</v>
      </c>
      <c r="J582" s="136" t="s">
        <v>200</v>
      </c>
    </row>
    <row r="583" spans="8:10" ht="14.45">
      <c r="H583" s="136">
        <v>1589</v>
      </c>
      <c r="I583" s="136">
        <v>63</v>
      </c>
      <c r="J583" s="136" t="s">
        <v>200</v>
      </c>
    </row>
    <row r="584" spans="8:10" ht="14.45">
      <c r="H584" s="136">
        <v>1590</v>
      </c>
      <c r="I584" s="136">
        <v>63</v>
      </c>
      <c r="J584" s="136" t="s">
        <v>200</v>
      </c>
    </row>
    <row r="585" spans="8:10" ht="14.45">
      <c r="H585" s="136">
        <v>1595</v>
      </c>
      <c r="I585" s="136">
        <v>63</v>
      </c>
      <c r="J585" s="136" t="s">
        <v>200</v>
      </c>
    </row>
    <row r="586" spans="8:10" ht="14.45">
      <c r="H586" s="136">
        <v>1596</v>
      </c>
      <c r="I586" s="136">
        <v>63</v>
      </c>
      <c r="J586" s="136" t="s">
        <v>200</v>
      </c>
    </row>
    <row r="587" spans="8:10" ht="14.45">
      <c r="H587" s="136">
        <v>1597</v>
      </c>
      <c r="I587" s="136">
        <v>63</v>
      </c>
      <c r="J587" s="136" t="s">
        <v>200</v>
      </c>
    </row>
    <row r="588" spans="8:10" ht="14.45">
      <c r="H588" s="136">
        <v>1598</v>
      </c>
      <c r="I588" s="136">
        <v>63</v>
      </c>
      <c r="J588" s="136" t="s">
        <v>200</v>
      </c>
    </row>
    <row r="589" spans="8:10" ht="14.45">
      <c r="H589" s="136">
        <v>1599</v>
      </c>
      <c r="I589" s="136">
        <v>63</v>
      </c>
      <c r="J589" s="136" t="s">
        <v>200</v>
      </c>
    </row>
    <row r="590" spans="8:10" ht="14.45">
      <c r="H590" s="136">
        <v>1600</v>
      </c>
      <c r="I590" s="136">
        <v>63</v>
      </c>
      <c r="J590" s="136" t="s">
        <v>200</v>
      </c>
    </row>
    <row r="591" spans="8:10" ht="14.45">
      <c r="H591" s="136">
        <v>1601</v>
      </c>
      <c r="I591" s="136">
        <v>63</v>
      </c>
      <c r="J591" s="136" t="s">
        <v>200</v>
      </c>
    </row>
    <row r="592" spans="8:10" ht="14.45">
      <c r="H592" s="136">
        <v>1602</v>
      </c>
      <c r="I592" s="136">
        <v>63</v>
      </c>
      <c r="J592" s="136" t="s">
        <v>200</v>
      </c>
    </row>
    <row r="593" spans="8:10" ht="14.45">
      <c r="H593" s="136">
        <v>1603</v>
      </c>
      <c r="I593" s="136">
        <v>63</v>
      </c>
      <c r="J593" s="136" t="s">
        <v>200</v>
      </c>
    </row>
    <row r="594" spans="8:10" ht="14.45">
      <c r="H594" s="136">
        <v>1604</v>
      </c>
      <c r="I594" s="136">
        <v>63</v>
      </c>
      <c r="J594" s="136" t="s">
        <v>200</v>
      </c>
    </row>
    <row r="595" spans="8:10" ht="14.45">
      <c r="H595" s="136">
        <v>1605</v>
      </c>
      <c r="I595" s="136">
        <v>63</v>
      </c>
      <c r="J595" s="136" t="s">
        <v>200</v>
      </c>
    </row>
    <row r="596" spans="8:10" ht="14.45">
      <c r="H596" s="136">
        <v>1606</v>
      </c>
      <c r="I596" s="136">
        <v>63</v>
      </c>
      <c r="J596" s="136" t="s">
        <v>200</v>
      </c>
    </row>
    <row r="597" spans="8:10" ht="14.45">
      <c r="H597" s="136">
        <v>1607</v>
      </c>
      <c r="I597" s="136">
        <v>63</v>
      </c>
      <c r="J597" s="136" t="s">
        <v>200</v>
      </c>
    </row>
    <row r="598" spans="8:10" ht="14.45">
      <c r="H598" s="136">
        <v>1608</v>
      </c>
      <c r="I598" s="136">
        <v>63</v>
      </c>
      <c r="J598" s="136" t="s">
        <v>200</v>
      </c>
    </row>
    <row r="599" spans="8:10" ht="14.45">
      <c r="H599" s="136">
        <v>1609</v>
      </c>
      <c r="I599" s="136">
        <v>63</v>
      </c>
      <c r="J599" s="136" t="s">
        <v>200</v>
      </c>
    </row>
    <row r="600" spans="8:10" ht="14.45">
      <c r="H600" s="136">
        <v>1610</v>
      </c>
      <c r="I600" s="136">
        <v>63</v>
      </c>
      <c r="J600" s="136" t="s">
        <v>200</v>
      </c>
    </row>
    <row r="601" spans="8:10" ht="14.45">
      <c r="H601" s="136">
        <v>1611</v>
      </c>
      <c r="I601" s="136">
        <v>63</v>
      </c>
      <c r="J601" s="136" t="s">
        <v>200</v>
      </c>
    </row>
    <row r="602" spans="8:10" ht="14.45">
      <c r="H602" s="136">
        <v>1627</v>
      </c>
      <c r="I602" s="136">
        <v>63</v>
      </c>
      <c r="J602" s="136" t="s">
        <v>200</v>
      </c>
    </row>
    <row r="603" spans="8:10" ht="14.45">
      <c r="H603" s="136">
        <v>1628</v>
      </c>
      <c r="I603" s="136">
        <v>63</v>
      </c>
      <c r="J603" s="136" t="s">
        <v>200</v>
      </c>
    </row>
    <row r="604" spans="8:10" ht="14.45">
      <c r="H604" s="136">
        <v>1629</v>
      </c>
      <c r="I604" s="136">
        <v>63</v>
      </c>
      <c r="J604" s="136" t="s">
        <v>200</v>
      </c>
    </row>
    <row r="605" spans="8:10" ht="14.45">
      <c r="H605" s="136">
        <v>1630</v>
      </c>
      <c r="I605" s="136">
        <v>63</v>
      </c>
      <c r="J605" s="136" t="s">
        <v>200</v>
      </c>
    </row>
    <row r="606" spans="8:10" ht="14.45">
      <c r="H606" s="136">
        <v>1631</v>
      </c>
      <c r="I606" s="136">
        <v>63</v>
      </c>
      <c r="J606" s="136" t="s">
        <v>200</v>
      </c>
    </row>
    <row r="607" spans="8:10" ht="14.45">
      <c r="H607" s="136">
        <v>1632</v>
      </c>
      <c r="I607" s="136">
        <v>63</v>
      </c>
      <c r="J607" s="136" t="s">
        <v>200</v>
      </c>
    </row>
    <row r="608" spans="8:10" ht="14.45">
      <c r="H608" s="136">
        <v>1633</v>
      </c>
      <c r="I608" s="136">
        <v>63</v>
      </c>
      <c r="J608" s="136" t="s">
        <v>200</v>
      </c>
    </row>
    <row r="609" spans="8:10" ht="14.45">
      <c r="H609" s="136">
        <v>1635</v>
      </c>
      <c r="I609" s="136">
        <v>63</v>
      </c>
      <c r="J609" s="136" t="s">
        <v>200</v>
      </c>
    </row>
    <row r="610" spans="8:10" ht="14.45">
      <c r="H610" s="136">
        <v>1636</v>
      </c>
      <c r="I610" s="136">
        <v>63</v>
      </c>
      <c r="J610" s="136" t="s">
        <v>200</v>
      </c>
    </row>
    <row r="611" spans="8:10" ht="14.45">
      <c r="H611" s="136">
        <v>1639</v>
      </c>
      <c r="I611" s="136">
        <v>63</v>
      </c>
      <c r="J611" s="136" t="s">
        <v>200</v>
      </c>
    </row>
    <row r="612" spans="8:10" ht="14.45">
      <c r="H612" s="136">
        <v>1640</v>
      </c>
      <c r="I612" s="136">
        <v>63</v>
      </c>
      <c r="J612" s="136" t="s">
        <v>200</v>
      </c>
    </row>
    <row r="613" spans="8:10" ht="14.45">
      <c r="H613" s="136">
        <v>1646</v>
      </c>
      <c r="I613" s="136">
        <v>63</v>
      </c>
      <c r="J613" s="136" t="s">
        <v>200</v>
      </c>
    </row>
    <row r="614" spans="8:10" ht="14.45">
      <c r="H614" s="136">
        <v>1648</v>
      </c>
      <c r="I614" s="136">
        <v>63</v>
      </c>
      <c r="J614" s="136" t="s">
        <v>200</v>
      </c>
    </row>
    <row r="615" spans="8:10" ht="14.45">
      <c r="H615" s="136">
        <v>1650</v>
      </c>
      <c r="I615" s="136">
        <v>63</v>
      </c>
      <c r="J615" s="136" t="s">
        <v>200</v>
      </c>
    </row>
    <row r="616" spans="8:10" ht="14.45">
      <c r="H616" s="136">
        <v>1651</v>
      </c>
      <c r="I616" s="136">
        <v>63</v>
      </c>
      <c r="J616" s="136" t="s">
        <v>200</v>
      </c>
    </row>
    <row r="617" spans="8:10" ht="14.45">
      <c r="H617" s="136">
        <v>1652</v>
      </c>
      <c r="I617" s="136">
        <v>63</v>
      </c>
      <c r="J617" s="136" t="s">
        <v>200</v>
      </c>
    </row>
    <row r="618" spans="8:10" ht="14.45">
      <c r="H618" s="136">
        <v>1653</v>
      </c>
      <c r="I618" s="136">
        <v>63</v>
      </c>
      <c r="J618" s="136" t="s">
        <v>200</v>
      </c>
    </row>
    <row r="619" spans="8:10" ht="14.45">
      <c r="H619" s="136">
        <v>1654</v>
      </c>
      <c r="I619" s="136">
        <v>63</v>
      </c>
      <c r="J619" s="136" t="s">
        <v>200</v>
      </c>
    </row>
    <row r="620" spans="8:10" ht="14.45">
      <c r="H620" s="136">
        <v>1655</v>
      </c>
      <c r="I620" s="136">
        <v>63</v>
      </c>
      <c r="J620" s="136" t="s">
        <v>200</v>
      </c>
    </row>
    <row r="621" spans="8:10" ht="14.45">
      <c r="H621" s="136">
        <v>1656</v>
      </c>
      <c r="I621" s="136">
        <v>63</v>
      </c>
      <c r="J621" s="136" t="s">
        <v>200</v>
      </c>
    </row>
    <row r="622" spans="8:10" ht="14.45">
      <c r="H622" s="136">
        <v>1657</v>
      </c>
      <c r="I622" s="136">
        <v>63</v>
      </c>
      <c r="J622" s="136" t="s">
        <v>200</v>
      </c>
    </row>
    <row r="623" spans="8:10" ht="14.45">
      <c r="H623" s="136">
        <v>1658</v>
      </c>
      <c r="I623" s="136">
        <v>63</v>
      </c>
      <c r="J623" s="136" t="s">
        <v>200</v>
      </c>
    </row>
    <row r="624" spans="8:10" ht="14.45">
      <c r="H624" s="136">
        <v>1659</v>
      </c>
      <c r="I624" s="136">
        <v>63</v>
      </c>
      <c r="J624" s="136" t="s">
        <v>200</v>
      </c>
    </row>
    <row r="625" spans="8:10" ht="14.45">
      <c r="H625" s="136">
        <v>1660</v>
      </c>
      <c r="I625" s="136">
        <v>63</v>
      </c>
      <c r="J625" s="136" t="s">
        <v>200</v>
      </c>
    </row>
    <row r="626" spans="8:10" ht="14.45">
      <c r="H626" s="136">
        <v>1670</v>
      </c>
      <c r="I626" s="136">
        <v>63</v>
      </c>
      <c r="J626" s="136" t="s">
        <v>200</v>
      </c>
    </row>
    <row r="627" spans="8:10" ht="14.45">
      <c r="H627" s="136">
        <v>1671</v>
      </c>
      <c r="I627" s="136">
        <v>63</v>
      </c>
      <c r="J627" s="136" t="s">
        <v>200</v>
      </c>
    </row>
    <row r="628" spans="8:10" ht="14.45">
      <c r="H628" s="136">
        <v>1672</v>
      </c>
      <c r="I628" s="136">
        <v>63</v>
      </c>
      <c r="J628" s="136" t="s">
        <v>200</v>
      </c>
    </row>
    <row r="629" spans="8:10" ht="14.45">
      <c r="H629" s="136">
        <v>1673</v>
      </c>
      <c r="I629" s="136">
        <v>63</v>
      </c>
      <c r="J629" s="136" t="s">
        <v>200</v>
      </c>
    </row>
    <row r="630" spans="8:10" ht="14.45">
      <c r="H630" s="136">
        <v>1674</v>
      </c>
      <c r="I630" s="136">
        <v>63</v>
      </c>
      <c r="J630" s="136" t="s">
        <v>200</v>
      </c>
    </row>
    <row r="631" spans="8:10" ht="14.45">
      <c r="H631" s="136">
        <v>1675</v>
      </c>
      <c r="I631" s="136">
        <v>63</v>
      </c>
      <c r="J631" s="136" t="s">
        <v>200</v>
      </c>
    </row>
    <row r="632" spans="8:10" ht="14.45">
      <c r="H632" s="136">
        <v>1676</v>
      </c>
      <c r="I632" s="136">
        <v>63</v>
      </c>
      <c r="J632" s="136" t="s">
        <v>200</v>
      </c>
    </row>
    <row r="633" spans="8:10" ht="14.45">
      <c r="H633" s="136">
        <v>1677</v>
      </c>
      <c r="I633" s="136">
        <v>63</v>
      </c>
      <c r="J633" s="136" t="s">
        <v>200</v>
      </c>
    </row>
    <row r="634" spans="8:10" ht="14.45">
      <c r="H634" s="136">
        <v>1678</v>
      </c>
      <c r="I634" s="136">
        <v>63</v>
      </c>
      <c r="J634" s="136" t="s">
        <v>200</v>
      </c>
    </row>
    <row r="635" spans="8:10" ht="14.45">
      <c r="H635" s="136">
        <v>1679</v>
      </c>
      <c r="I635" s="136">
        <v>63</v>
      </c>
      <c r="J635" s="136" t="s">
        <v>200</v>
      </c>
    </row>
    <row r="636" spans="8:10" ht="14.45">
      <c r="H636" s="136">
        <v>1680</v>
      </c>
      <c r="I636" s="136">
        <v>63</v>
      </c>
      <c r="J636" s="136" t="s">
        <v>200</v>
      </c>
    </row>
    <row r="637" spans="8:10" ht="14.45">
      <c r="H637" s="136">
        <v>1681</v>
      </c>
      <c r="I637" s="136">
        <v>63</v>
      </c>
      <c r="J637" s="136" t="s">
        <v>200</v>
      </c>
    </row>
    <row r="638" spans="8:10" ht="14.45">
      <c r="H638" s="136">
        <v>1682</v>
      </c>
      <c r="I638" s="136">
        <v>63</v>
      </c>
      <c r="J638" s="136" t="s">
        <v>200</v>
      </c>
    </row>
    <row r="639" spans="8:10" ht="14.45">
      <c r="H639" s="136">
        <v>1683</v>
      </c>
      <c r="I639" s="136">
        <v>63</v>
      </c>
      <c r="J639" s="136" t="s">
        <v>200</v>
      </c>
    </row>
    <row r="640" spans="8:10" ht="14.45">
      <c r="H640" s="136">
        <v>1684</v>
      </c>
      <c r="I640" s="136">
        <v>63</v>
      </c>
      <c r="J640" s="136" t="s">
        <v>200</v>
      </c>
    </row>
    <row r="641" spans="8:10" ht="14.45">
      <c r="H641" s="136">
        <v>1685</v>
      </c>
      <c r="I641" s="136">
        <v>63</v>
      </c>
      <c r="J641" s="136" t="s">
        <v>200</v>
      </c>
    </row>
    <row r="642" spans="8:10" ht="14.45">
      <c r="H642" s="136">
        <v>1686</v>
      </c>
      <c r="I642" s="136">
        <v>63</v>
      </c>
      <c r="J642" s="136" t="s">
        <v>200</v>
      </c>
    </row>
    <row r="643" spans="8:10" ht="14.45">
      <c r="H643" s="136">
        <v>1687</v>
      </c>
      <c r="I643" s="136">
        <v>63</v>
      </c>
      <c r="J643" s="136" t="s">
        <v>200</v>
      </c>
    </row>
    <row r="644" spans="8:10" ht="14.45">
      <c r="H644" s="136">
        <v>1688</v>
      </c>
      <c r="I644" s="136">
        <v>63</v>
      </c>
      <c r="J644" s="136" t="s">
        <v>200</v>
      </c>
    </row>
    <row r="645" spans="8:10" ht="14.45">
      <c r="H645" s="136">
        <v>1689</v>
      </c>
      <c r="I645" s="136">
        <v>63</v>
      </c>
      <c r="J645" s="136" t="s">
        <v>200</v>
      </c>
    </row>
    <row r="646" spans="8:10" ht="14.45">
      <c r="H646" s="136">
        <v>1690</v>
      </c>
      <c r="I646" s="136">
        <v>63</v>
      </c>
      <c r="J646" s="136" t="s">
        <v>200</v>
      </c>
    </row>
    <row r="647" spans="8:10" ht="14.45">
      <c r="H647" s="136">
        <v>1691</v>
      </c>
      <c r="I647" s="136">
        <v>63</v>
      </c>
      <c r="J647" s="136" t="s">
        <v>200</v>
      </c>
    </row>
    <row r="648" spans="8:10" ht="14.45">
      <c r="H648" s="136">
        <v>1692</v>
      </c>
      <c r="I648" s="136">
        <v>63</v>
      </c>
      <c r="J648" s="136" t="s">
        <v>200</v>
      </c>
    </row>
    <row r="649" spans="8:10" ht="14.45">
      <c r="H649" s="136">
        <v>1693</v>
      </c>
      <c r="I649" s="136">
        <v>63</v>
      </c>
      <c r="J649" s="136" t="s">
        <v>200</v>
      </c>
    </row>
    <row r="650" spans="8:10" ht="14.45">
      <c r="H650" s="136">
        <v>1694</v>
      </c>
      <c r="I650" s="136">
        <v>63</v>
      </c>
      <c r="J650" s="136" t="s">
        <v>200</v>
      </c>
    </row>
    <row r="651" spans="8:10" ht="14.45">
      <c r="H651" s="136">
        <v>1695</v>
      </c>
      <c r="I651" s="136">
        <v>63</v>
      </c>
      <c r="J651" s="136" t="s">
        <v>200</v>
      </c>
    </row>
    <row r="652" spans="8:10" ht="14.45">
      <c r="H652" s="136">
        <v>1696</v>
      </c>
      <c r="I652" s="136">
        <v>63</v>
      </c>
      <c r="J652" s="136" t="s">
        <v>200</v>
      </c>
    </row>
    <row r="653" spans="8:10" ht="14.45">
      <c r="H653" s="136">
        <v>1697</v>
      </c>
      <c r="I653" s="136">
        <v>63</v>
      </c>
      <c r="J653" s="136" t="s">
        <v>200</v>
      </c>
    </row>
    <row r="654" spans="8:10" ht="14.45">
      <c r="H654" s="136">
        <v>1698</v>
      </c>
      <c r="I654" s="136">
        <v>63</v>
      </c>
      <c r="J654" s="136" t="s">
        <v>200</v>
      </c>
    </row>
    <row r="655" spans="8:10" ht="14.45">
      <c r="H655" s="136">
        <v>1699</v>
      </c>
      <c r="I655" s="136">
        <v>63</v>
      </c>
      <c r="J655" s="136" t="s">
        <v>200</v>
      </c>
    </row>
    <row r="656" spans="8:10" ht="14.45">
      <c r="H656" s="136">
        <v>1700</v>
      </c>
      <c r="I656" s="136">
        <v>63</v>
      </c>
      <c r="J656" s="136" t="s">
        <v>200</v>
      </c>
    </row>
    <row r="657" spans="8:10" ht="14.45">
      <c r="H657" s="136">
        <v>1701</v>
      </c>
      <c r="I657" s="136">
        <v>63</v>
      </c>
      <c r="J657" s="136" t="s">
        <v>200</v>
      </c>
    </row>
    <row r="658" spans="8:10" ht="14.45">
      <c r="H658" s="136">
        <v>1707</v>
      </c>
      <c r="I658" s="136">
        <v>63</v>
      </c>
      <c r="J658" s="136" t="s">
        <v>200</v>
      </c>
    </row>
    <row r="659" spans="8:10" ht="14.45">
      <c r="H659" s="136">
        <v>1708</v>
      </c>
      <c r="I659" s="136">
        <v>63</v>
      </c>
      <c r="J659" s="136" t="s">
        <v>200</v>
      </c>
    </row>
    <row r="660" spans="8:10" ht="14.45">
      <c r="H660" s="136">
        <v>1709</v>
      </c>
      <c r="I660" s="136">
        <v>63</v>
      </c>
      <c r="J660" s="136" t="s">
        <v>200</v>
      </c>
    </row>
    <row r="661" spans="8:10" ht="14.45">
      <c r="H661" s="136">
        <v>1710</v>
      </c>
      <c r="I661" s="136">
        <v>63</v>
      </c>
      <c r="J661" s="136" t="s">
        <v>200</v>
      </c>
    </row>
    <row r="662" spans="8:10" ht="14.45">
      <c r="H662" s="136">
        <v>1711</v>
      </c>
      <c r="I662" s="136">
        <v>63</v>
      </c>
      <c r="J662" s="136" t="s">
        <v>200</v>
      </c>
    </row>
    <row r="663" spans="8:10" ht="14.45">
      <c r="H663" s="136">
        <v>1712</v>
      </c>
      <c r="I663" s="136">
        <v>63</v>
      </c>
      <c r="J663" s="136" t="s">
        <v>200</v>
      </c>
    </row>
    <row r="664" spans="8:10" ht="14.45">
      <c r="H664" s="136">
        <v>1713</v>
      </c>
      <c r="I664" s="136">
        <v>63</v>
      </c>
      <c r="J664" s="136" t="s">
        <v>200</v>
      </c>
    </row>
    <row r="665" spans="8:10" ht="14.45">
      <c r="H665" s="136">
        <v>1714</v>
      </c>
      <c r="I665" s="136">
        <v>63</v>
      </c>
      <c r="J665" s="136" t="s">
        <v>200</v>
      </c>
    </row>
    <row r="666" spans="8:10" ht="14.45">
      <c r="H666" s="136">
        <v>1715</v>
      </c>
      <c r="I666" s="136">
        <v>63</v>
      </c>
      <c r="J666" s="136" t="s">
        <v>200</v>
      </c>
    </row>
    <row r="667" spans="8:10" ht="14.45">
      <c r="H667" s="136">
        <v>1725</v>
      </c>
      <c r="I667" s="136">
        <v>63</v>
      </c>
      <c r="J667" s="136" t="s">
        <v>200</v>
      </c>
    </row>
    <row r="668" spans="8:10" ht="14.45">
      <c r="H668" s="136">
        <v>1726</v>
      </c>
      <c r="I668" s="136">
        <v>63</v>
      </c>
      <c r="J668" s="136" t="s">
        <v>200</v>
      </c>
    </row>
    <row r="669" spans="8:10" ht="14.45">
      <c r="H669" s="136">
        <v>1727</v>
      </c>
      <c r="I669" s="136">
        <v>63</v>
      </c>
      <c r="J669" s="136" t="s">
        <v>200</v>
      </c>
    </row>
    <row r="670" spans="8:10" ht="14.45">
      <c r="H670" s="136">
        <v>1728</v>
      </c>
      <c r="I670" s="136">
        <v>63</v>
      </c>
      <c r="J670" s="136" t="s">
        <v>200</v>
      </c>
    </row>
    <row r="671" spans="8:10" ht="14.45">
      <c r="H671" s="136">
        <v>1730</v>
      </c>
      <c r="I671" s="136">
        <v>63</v>
      </c>
      <c r="J671" s="136" t="s">
        <v>200</v>
      </c>
    </row>
    <row r="672" spans="8:10" ht="14.45">
      <c r="H672" s="136">
        <v>1738</v>
      </c>
      <c r="I672" s="136">
        <v>63</v>
      </c>
      <c r="J672" s="136" t="s">
        <v>200</v>
      </c>
    </row>
    <row r="673" spans="8:10" ht="14.45">
      <c r="H673" s="136">
        <v>1739</v>
      </c>
      <c r="I673" s="136">
        <v>63</v>
      </c>
      <c r="J673" s="136" t="s">
        <v>200</v>
      </c>
    </row>
    <row r="674" spans="8:10" ht="14.45">
      <c r="H674" s="136">
        <v>1740</v>
      </c>
      <c r="I674" s="136">
        <v>63</v>
      </c>
      <c r="J674" s="136" t="s">
        <v>200</v>
      </c>
    </row>
    <row r="675" spans="8:10" ht="14.45">
      <c r="H675" s="136">
        <v>1741</v>
      </c>
      <c r="I675" s="136">
        <v>63</v>
      </c>
      <c r="J675" s="136" t="s">
        <v>200</v>
      </c>
    </row>
    <row r="676" spans="8:10" ht="14.45">
      <c r="H676" s="136">
        <v>1742</v>
      </c>
      <c r="I676" s="136">
        <v>63</v>
      </c>
      <c r="J676" s="136" t="s">
        <v>200</v>
      </c>
    </row>
    <row r="677" spans="8:10" ht="14.45">
      <c r="H677" s="136">
        <v>1743</v>
      </c>
      <c r="I677" s="136">
        <v>63</v>
      </c>
      <c r="J677" s="136" t="s">
        <v>200</v>
      </c>
    </row>
    <row r="678" spans="8:10" ht="14.45">
      <c r="H678" s="136">
        <v>1744</v>
      </c>
      <c r="I678" s="136">
        <v>63</v>
      </c>
      <c r="J678" s="136" t="s">
        <v>200</v>
      </c>
    </row>
    <row r="679" spans="8:10" ht="14.45">
      <c r="H679" s="136">
        <v>1745</v>
      </c>
      <c r="I679" s="136">
        <v>63</v>
      </c>
      <c r="J679" s="136" t="s">
        <v>200</v>
      </c>
    </row>
    <row r="680" spans="8:10" ht="14.45">
      <c r="H680" s="136">
        <v>1746</v>
      </c>
      <c r="I680" s="136">
        <v>63</v>
      </c>
      <c r="J680" s="136" t="s">
        <v>200</v>
      </c>
    </row>
    <row r="681" spans="8:10" ht="14.45">
      <c r="H681" s="136">
        <v>1747</v>
      </c>
      <c r="I681" s="136">
        <v>63</v>
      </c>
      <c r="J681" s="136" t="s">
        <v>200</v>
      </c>
    </row>
    <row r="682" spans="8:10" ht="14.45">
      <c r="H682" s="136">
        <v>1748</v>
      </c>
      <c r="I682" s="136">
        <v>63</v>
      </c>
      <c r="J682" s="136" t="s">
        <v>200</v>
      </c>
    </row>
    <row r="683" spans="8:10" ht="14.45">
      <c r="H683" s="136">
        <v>1749</v>
      </c>
      <c r="I683" s="136">
        <v>63</v>
      </c>
      <c r="J683" s="136" t="s">
        <v>200</v>
      </c>
    </row>
    <row r="684" spans="8:10" ht="14.45">
      <c r="H684" s="136">
        <v>1750</v>
      </c>
      <c r="I684" s="136">
        <v>63</v>
      </c>
      <c r="J684" s="136" t="s">
        <v>200</v>
      </c>
    </row>
    <row r="685" spans="8:10" ht="14.45">
      <c r="H685" s="136">
        <v>1755</v>
      </c>
      <c r="I685" s="136">
        <v>63</v>
      </c>
      <c r="J685" s="136" t="s">
        <v>200</v>
      </c>
    </row>
    <row r="686" spans="8:10" ht="14.45">
      <c r="H686" s="136">
        <v>1764</v>
      </c>
      <c r="I686" s="136">
        <v>63</v>
      </c>
      <c r="J686" s="136" t="s">
        <v>200</v>
      </c>
    </row>
    <row r="687" spans="8:10" ht="14.45">
      <c r="H687" s="136">
        <v>1765</v>
      </c>
      <c r="I687" s="136">
        <v>63</v>
      </c>
      <c r="J687" s="136" t="s">
        <v>200</v>
      </c>
    </row>
    <row r="688" spans="8:10" ht="14.45">
      <c r="H688" s="136">
        <v>1771</v>
      </c>
      <c r="I688" s="136">
        <v>63</v>
      </c>
      <c r="J688" s="136" t="s">
        <v>200</v>
      </c>
    </row>
    <row r="689" spans="8:10" ht="14.45">
      <c r="H689" s="136">
        <v>1772</v>
      </c>
      <c r="I689" s="136">
        <v>63</v>
      </c>
      <c r="J689" s="136" t="s">
        <v>200</v>
      </c>
    </row>
    <row r="690" spans="8:10" ht="14.45">
      <c r="H690" s="136">
        <v>1773</v>
      </c>
      <c r="I690" s="136">
        <v>63</v>
      </c>
      <c r="J690" s="136" t="s">
        <v>200</v>
      </c>
    </row>
    <row r="691" spans="8:10" ht="14.45">
      <c r="H691" s="136">
        <v>1774</v>
      </c>
      <c r="I691" s="136">
        <v>63</v>
      </c>
      <c r="J691" s="136" t="s">
        <v>200</v>
      </c>
    </row>
    <row r="692" spans="8:10" ht="14.45">
      <c r="H692" s="136">
        <v>1775</v>
      </c>
      <c r="I692" s="136">
        <v>63</v>
      </c>
      <c r="J692" s="136" t="s">
        <v>200</v>
      </c>
    </row>
    <row r="693" spans="8:10" ht="14.45">
      <c r="H693" s="136">
        <v>1776</v>
      </c>
      <c r="I693" s="136">
        <v>63</v>
      </c>
      <c r="J693" s="136" t="s">
        <v>200</v>
      </c>
    </row>
    <row r="694" spans="8:10" ht="14.45">
      <c r="H694" s="136">
        <v>1777</v>
      </c>
      <c r="I694" s="136">
        <v>63</v>
      </c>
      <c r="J694" s="136" t="s">
        <v>200</v>
      </c>
    </row>
    <row r="695" spans="8:10" ht="14.45">
      <c r="H695" s="136">
        <v>1778</v>
      </c>
      <c r="I695" s="136">
        <v>63</v>
      </c>
      <c r="J695" s="136" t="s">
        <v>200</v>
      </c>
    </row>
    <row r="696" spans="8:10" ht="14.45">
      <c r="H696" s="136">
        <v>1779</v>
      </c>
      <c r="I696" s="136">
        <v>63</v>
      </c>
      <c r="J696" s="136" t="s">
        <v>200</v>
      </c>
    </row>
    <row r="697" spans="8:10" ht="14.45">
      <c r="H697" s="136">
        <v>1780</v>
      </c>
      <c r="I697" s="136">
        <v>63</v>
      </c>
      <c r="J697" s="136" t="s">
        <v>200</v>
      </c>
    </row>
    <row r="698" spans="8:10" ht="14.45">
      <c r="H698" s="136">
        <v>1781</v>
      </c>
      <c r="I698" s="136">
        <v>63</v>
      </c>
      <c r="J698" s="136" t="s">
        <v>200</v>
      </c>
    </row>
    <row r="699" spans="8:10" ht="14.45">
      <c r="H699" s="136">
        <v>1783</v>
      </c>
      <c r="I699" s="136">
        <v>63</v>
      </c>
      <c r="J699" s="136" t="s">
        <v>200</v>
      </c>
    </row>
    <row r="700" spans="8:10" ht="14.45">
      <c r="H700" s="136">
        <v>1784</v>
      </c>
      <c r="I700" s="136">
        <v>63</v>
      </c>
      <c r="J700" s="136" t="s">
        <v>200</v>
      </c>
    </row>
    <row r="701" spans="8:10" ht="14.45">
      <c r="H701" s="136">
        <v>1785</v>
      </c>
      <c r="I701" s="136">
        <v>63</v>
      </c>
      <c r="J701" s="136" t="s">
        <v>200</v>
      </c>
    </row>
    <row r="702" spans="8:10" ht="14.45">
      <c r="H702" s="136">
        <v>1786</v>
      </c>
      <c r="I702" s="136">
        <v>63</v>
      </c>
      <c r="J702" s="136" t="s">
        <v>200</v>
      </c>
    </row>
    <row r="703" spans="8:10" ht="14.45">
      <c r="H703" s="136">
        <v>1787</v>
      </c>
      <c r="I703" s="136">
        <v>63</v>
      </c>
      <c r="J703" s="136" t="s">
        <v>200</v>
      </c>
    </row>
    <row r="704" spans="8:10" ht="14.45">
      <c r="H704" s="136">
        <v>1788</v>
      </c>
      <c r="I704" s="136">
        <v>63</v>
      </c>
      <c r="J704" s="136" t="s">
        <v>200</v>
      </c>
    </row>
    <row r="705" spans="8:10" ht="14.45">
      <c r="H705" s="136">
        <v>1789</v>
      </c>
      <c r="I705" s="136">
        <v>63</v>
      </c>
      <c r="J705" s="136" t="s">
        <v>200</v>
      </c>
    </row>
    <row r="706" spans="8:10" ht="14.45">
      <c r="H706" s="136">
        <v>1790</v>
      </c>
      <c r="I706" s="136">
        <v>63</v>
      </c>
      <c r="J706" s="136" t="s">
        <v>200</v>
      </c>
    </row>
    <row r="707" spans="8:10" ht="14.45">
      <c r="H707" s="136">
        <v>1795</v>
      </c>
      <c r="I707" s="136">
        <v>63</v>
      </c>
      <c r="J707" s="136" t="s">
        <v>200</v>
      </c>
    </row>
    <row r="708" spans="8:10" ht="14.45">
      <c r="H708" s="136">
        <v>1796</v>
      </c>
      <c r="I708" s="136">
        <v>63</v>
      </c>
      <c r="J708" s="136" t="s">
        <v>200</v>
      </c>
    </row>
    <row r="709" spans="8:10" ht="14.45">
      <c r="H709" s="136">
        <v>1797</v>
      </c>
      <c r="I709" s="136">
        <v>63</v>
      </c>
      <c r="J709" s="136" t="s">
        <v>200</v>
      </c>
    </row>
    <row r="710" spans="8:10" ht="14.45">
      <c r="H710" s="136">
        <v>1798</v>
      </c>
      <c r="I710" s="136">
        <v>63</v>
      </c>
      <c r="J710" s="136" t="s">
        <v>200</v>
      </c>
    </row>
    <row r="711" spans="8:10" ht="14.45">
      <c r="H711" s="136">
        <v>1800</v>
      </c>
      <c r="I711" s="136">
        <v>63</v>
      </c>
      <c r="J711" s="136" t="s">
        <v>200</v>
      </c>
    </row>
    <row r="712" spans="8:10" ht="14.45">
      <c r="H712" s="136">
        <v>1801</v>
      </c>
      <c r="I712" s="136">
        <v>63</v>
      </c>
      <c r="J712" s="136" t="s">
        <v>200</v>
      </c>
    </row>
    <row r="713" spans="8:10" ht="14.45">
      <c r="H713" s="136">
        <v>1802</v>
      </c>
      <c r="I713" s="136">
        <v>63</v>
      </c>
      <c r="J713" s="136" t="s">
        <v>200</v>
      </c>
    </row>
    <row r="714" spans="8:10" ht="14.45">
      <c r="H714" s="136">
        <v>1803</v>
      </c>
      <c r="I714" s="136">
        <v>63</v>
      </c>
      <c r="J714" s="136" t="s">
        <v>200</v>
      </c>
    </row>
    <row r="715" spans="8:10" ht="14.45">
      <c r="H715" s="136">
        <v>1804</v>
      </c>
      <c r="I715" s="136">
        <v>63</v>
      </c>
      <c r="J715" s="136" t="s">
        <v>200</v>
      </c>
    </row>
    <row r="716" spans="8:10" ht="14.45">
      <c r="H716" s="136">
        <v>1805</v>
      </c>
      <c r="I716" s="136">
        <v>63</v>
      </c>
      <c r="J716" s="136" t="s">
        <v>200</v>
      </c>
    </row>
    <row r="717" spans="8:10" ht="14.45">
      <c r="H717" s="136">
        <v>1806</v>
      </c>
      <c r="I717" s="136">
        <v>63</v>
      </c>
      <c r="J717" s="136" t="s">
        <v>200</v>
      </c>
    </row>
    <row r="718" spans="8:10" ht="14.45">
      <c r="H718" s="136">
        <v>1807</v>
      </c>
      <c r="I718" s="136">
        <v>63</v>
      </c>
      <c r="J718" s="136" t="s">
        <v>200</v>
      </c>
    </row>
    <row r="719" spans="8:10" ht="14.45">
      <c r="H719" s="136">
        <v>1808</v>
      </c>
      <c r="I719" s="136">
        <v>63</v>
      </c>
      <c r="J719" s="136" t="s">
        <v>200</v>
      </c>
    </row>
    <row r="720" spans="8:10" ht="14.45">
      <c r="H720" s="136">
        <v>1809</v>
      </c>
      <c r="I720" s="136">
        <v>63</v>
      </c>
      <c r="J720" s="136" t="s">
        <v>200</v>
      </c>
    </row>
    <row r="721" spans="8:10" ht="14.45">
      <c r="H721" s="136">
        <v>1811</v>
      </c>
      <c r="I721" s="136">
        <v>63</v>
      </c>
      <c r="J721" s="136" t="s">
        <v>200</v>
      </c>
    </row>
    <row r="722" spans="8:10" ht="14.45">
      <c r="H722" s="136">
        <v>1812</v>
      </c>
      <c r="I722" s="136">
        <v>63</v>
      </c>
      <c r="J722" s="136" t="s">
        <v>200</v>
      </c>
    </row>
    <row r="723" spans="8:10" ht="14.45">
      <c r="H723" s="136">
        <v>1813</v>
      </c>
      <c r="I723" s="136">
        <v>63</v>
      </c>
      <c r="J723" s="136" t="s">
        <v>200</v>
      </c>
    </row>
    <row r="724" spans="8:10" ht="14.45">
      <c r="H724" s="136">
        <v>1814</v>
      </c>
      <c r="I724" s="136">
        <v>63</v>
      </c>
      <c r="J724" s="136" t="s">
        <v>200</v>
      </c>
    </row>
    <row r="725" spans="8:10" ht="14.45">
      <c r="H725" s="136">
        <v>1815</v>
      </c>
      <c r="I725" s="136">
        <v>63</v>
      </c>
      <c r="J725" s="136" t="s">
        <v>200</v>
      </c>
    </row>
    <row r="726" spans="8:10" ht="14.45">
      <c r="H726" s="136">
        <v>1816</v>
      </c>
      <c r="I726" s="136">
        <v>63</v>
      </c>
      <c r="J726" s="136" t="s">
        <v>200</v>
      </c>
    </row>
    <row r="727" spans="8:10" ht="14.45">
      <c r="H727" s="136">
        <v>1817</v>
      </c>
      <c r="I727" s="136">
        <v>63</v>
      </c>
      <c r="J727" s="136" t="s">
        <v>200</v>
      </c>
    </row>
    <row r="728" spans="8:10" ht="14.45">
      <c r="H728" s="136">
        <v>1818</v>
      </c>
      <c r="I728" s="136">
        <v>63</v>
      </c>
      <c r="J728" s="136" t="s">
        <v>200</v>
      </c>
    </row>
    <row r="729" spans="8:10" ht="14.45">
      <c r="H729" s="136">
        <v>1819</v>
      </c>
      <c r="I729" s="136">
        <v>63</v>
      </c>
      <c r="J729" s="136" t="s">
        <v>200</v>
      </c>
    </row>
    <row r="730" spans="8:10" ht="14.45">
      <c r="H730" s="136">
        <v>1820</v>
      </c>
      <c r="I730" s="136">
        <v>63</v>
      </c>
      <c r="J730" s="136" t="s">
        <v>200</v>
      </c>
    </row>
    <row r="731" spans="8:10" ht="14.45">
      <c r="H731" s="136">
        <v>1821</v>
      </c>
      <c r="I731" s="136">
        <v>63</v>
      </c>
      <c r="J731" s="136" t="s">
        <v>200</v>
      </c>
    </row>
    <row r="732" spans="8:10" ht="14.45">
      <c r="H732" s="136">
        <v>1822</v>
      </c>
      <c r="I732" s="136">
        <v>63</v>
      </c>
      <c r="J732" s="136" t="s">
        <v>200</v>
      </c>
    </row>
    <row r="733" spans="8:10" ht="14.45">
      <c r="H733" s="136">
        <v>1823</v>
      </c>
      <c r="I733" s="136">
        <v>63</v>
      </c>
      <c r="J733" s="136" t="s">
        <v>200</v>
      </c>
    </row>
    <row r="734" spans="8:10" ht="14.45">
      <c r="H734" s="136">
        <v>1824</v>
      </c>
      <c r="I734" s="136">
        <v>63</v>
      </c>
      <c r="J734" s="136" t="s">
        <v>200</v>
      </c>
    </row>
    <row r="735" spans="8:10" ht="14.45">
      <c r="H735" s="136">
        <v>1825</v>
      </c>
      <c r="I735" s="136">
        <v>63</v>
      </c>
      <c r="J735" s="136" t="s">
        <v>200</v>
      </c>
    </row>
    <row r="736" spans="8:10" ht="14.45">
      <c r="H736" s="136">
        <v>1826</v>
      </c>
      <c r="I736" s="136">
        <v>63</v>
      </c>
      <c r="J736" s="136" t="s">
        <v>200</v>
      </c>
    </row>
    <row r="737" spans="8:10" ht="14.45">
      <c r="H737" s="136">
        <v>1827</v>
      </c>
      <c r="I737" s="136">
        <v>63</v>
      </c>
      <c r="J737" s="136" t="s">
        <v>200</v>
      </c>
    </row>
    <row r="738" spans="8:10" ht="14.45">
      <c r="H738" s="136">
        <v>1828</v>
      </c>
      <c r="I738" s="136">
        <v>63</v>
      </c>
      <c r="J738" s="136" t="s">
        <v>200</v>
      </c>
    </row>
    <row r="739" spans="8:10" ht="14.45">
      <c r="H739" s="136">
        <v>1829</v>
      </c>
      <c r="I739" s="136">
        <v>63</v>
      </c>
      <c r="J739" s="136" t="s">
        <v>200</v>
      </c>
    </row>
    <row r="740" spans="8:10" ht="14.45">
      <c r="H740" s="136">
        <v>1830</v>
      </c>
      <c r="I740" s="136">
        <v>63</v>
      </c>
      <c r="J740" s="136" t="s">
        <v>200</v>
      </c>
    </row>
    <row r="741" spans="8:10" ht="14.45">
      <c r="H741" s="136">
        <v>1831</v>
      </c>
      <c r="I741" s="136">
        <v>63</v>
      </c>
      <c r="J741" s="136" t="s">
        <v>200</v>
      </c>
    </row>
    <row r="742" spans="8:10" ht="14.45">
      <c r="H742" s="136">
        <v>1832</v>
      </c>
      <c r="I742" s="136">
        <v>63</v>
      </c>
      <c r="J742" s="136" t="s">
        <v>200</v>
      </c>
    </row>
    <row r="743" spans="8:10" ht="14.45">
      <c r="H743" s="136">
        <v>1833</v>
      </c>
      <c r="I743" s="136">
        <v>63</v>
      </c>
      <c r="J743" s="136" t="s">
        <v>200</v>
      </c>
    </row>
    <row r="744" spans="8:10" ht="14.45">
      <c r="H744" s="136">
        <v>1834</v>
      </c>
      <c r="I744" s="136">
        <v>63</v>
      </c>
      <c r="J744" s="136" t="s">
        <v>200</v>
      </c>
    </row>
    <row r="745" spans="8:10" ht="14.45">
      <c r="H745" s="136">
        <v>1835</v>
      </c>
      <c r="I745" s="136">
        <v>63</v>
      </c>
      <c r="J745" s="136" t="s">
        <v>200</v>
      </c>
    </row>
    <row r="746" spans="8:10" ht="14.45">
      <c r="H746" s="136">
        <v>1836</v>
      </c>
      <c r="I746" s="136">
        <v>63</v>
      </c>
      <c r="J746" s="136" t="s">
        <v>200</v>
      </c>
    </row>
    <row r="747" spans="8:10" ht="14.45">
      <c r="H747" s="136">
        <v>1837</v>
      </c>
      <c r="I747" s="136">
        <v>63</v>
      </c>
      <c r="J747" s="136" t="s">
        <v>200</v>
      </c>
    </row>
    <row r="748" spans="8:10" ht="14.45">
      <c r="H748" s="136">
        <v>1838</v>
      </c>
      <c r="I748" s="136">
        <v>63</v>
      </c>
      <c r="J748" s="136" t="s">
        <v>200</v>
      </c>
    </row>
    <row r="749" spans="8:10" ht="14.45">
      <c r="H749" s="136">
        <v>1839</v>
      </c>
      <c r="I749" s="136">
        <v>63</v>
      </c>
      <c r="J749" s="136" t="s">
        <v>200</v>
      </c>
    </row>
    <row r="750" spans="8:10" ht="14.45">
      <c r="H750" s="136">
        <v>1842</v>
      </c>
      <c r="I750" s="136">
        <v>63</v>
      </c>
      <c r="J750" s="136" t="s">
        <v>200</v>
      </c>
    </row>
    <row r="751" spans="8:10" ht="14.45">
      <c r="H751" s="136">
        <v>1843</v>
      </c>
      <c r="I751" s="136">
        <v>63</v>
      </c>
      <c r="J751" s="136" t="s">
        <v>200</v>
      </c>
    </row>
    <row r="752" spans="8:10" ht="14.45">
      <c r="H752" s="136">
        <v>1844</v>
      </c>
      <c r="I752" s="136">
        <v>63</v>
      </c>
      <c r="J752" s="136" t="s">
        <v>200</v>
      </c>
    </row>
    <row r="753" spans="8:10" ht="14.45">
      <c r="H753" s="136">
        <v>1845</v>
      </c>
      <c r="I753" s="136">
        <v>63</v>
      </c>
      <c r="J753" s="136" t="s">
        <v>200</v>
      </c>
    </row>
    <row r="754" spans="8:10" ht="14.45">
      <c r="H754" s="136">
        <v>1846</v>
      </c>
      <c r="I754" s="136">
        <v>63</v>
      </c>
      <c r="J754" s="136" t="s">
        <v>200</v>
      </c>
    </row>
    <row r="755" spans="8:10" ht="14.45">
      <c r="H755" s="136">
        <v>1847</v>
      </c>
      <c r="I755" s="136">
        <v>63</v>
      </c>
      <c r="J755" s="136" t="s">
        <v>200</v>
      </c>
    </row>
    <row r="756" spans="8:10" ht="14.45">
      <c r="H756" s="136">
        <v>1848</v>
      </c>
      <c r="I756" s="136">
        <v>63</v>
      </c>
      <c r="J756" s="136" t="s">
        <v>200</v>
      </c>
    </row>
    <row r="757" spans="8:10" ht="14.45">
      <c r="H757" s="136">
        <v>1849</v>
      </c>
      <c r="I757" s="136">
        <v>63</v>
      </c>
      <c r="J757" s="136" t="s">
        <v>200</v>
      </c>
    </row>
    <row r="758" spans="8:10" ht="14.45">
      <c r="H758" s="136">
        <v>1850</v>
      </c>
      <c r="I758" s="136">
        <v>63</v>
      </c>
      <c r="J758" s="136" t="s">
        <v>200</v>
      </c>
    </row>
    <row r="759" spans="8:10" ht="14.45">
      <c r="H759" s="136">
        <v>1851</v>
      </c>
      <c r="I759" s="136">
        <v>63</v>
      </c>
      <c r="J759" s="136" t="s">
        <v>200</v>
      </c>
    </row>
    <row r="760" spans="8:10" ht="14.45">
      <c r="H760" s="136">
        <v>1852</v>
      </c>
      <c r="I760" s="136">
        <v>63</v>
      </c>
      <c r="J760" s="136" t="s">
        <v>200</v>
      </c>
    </row>
    <row r="761" spans="8:10" ht="14.45">
      <c r="H761" s="136">
        <v>1853</v>
      </c>
      <c r="I761" s="136">
        <v>63</v>
      </c>
      <c r="J761" s="136" t="s">
        <v>200</v>
      </c>
    </row>
    <row r="762" spans="8:10" ht="14.45">
      <c r="H762" s="136">
        <v>1854</v>
      </c>
      <c r="I762" s="136">
        <v>63</v>
      </c>
      <c r="J762" s="136" t="s">
        <v>200</v>
      </c>
    </row>
    <row r="763" spans="8:10" ht="14.45">
      <c r="H763" s="136">
        <v>1855</v>
      </c>
      <c r="I763" s="136">
        <v>63</v>
      </c>
      <c r="J763" s="136" t="s">
        <v>200</v>
      </c>
    </row>
    <row r="764" spans="8:10" ht="14.45">
      <c r="H764" s="136">
        <v>1856</v>
      </c>
      <c r="I764" s="136">
        <v>63</v>
      </c>
      <c r="J764" s="136" t="s">
        <v>200</v>
      </c>
    </row>
    <row r="765" spans="8:10" ht="14.45">
      <c r="H765" s="136">
        <v>1857</v>
      </c>
      <c r="I765" s="136">
        <v>63</v>
      </c>
      <c r="J765" s="136" t="s">
        <v>200</v>
      </c>
    </row>
    <row r="766" spans="8:10" ht="14.45">
      <c r="H766" s="136">
        <v>1858</v>
      </c>
      <c r="I766" s="136">
        <v>63</v>
      </c>
      <c r="J766" s="136" t="s">
        <v>200</v>
      </c>
    </row>
    <row r="767" spans="8:10" ht="14.45">
      <c r="H767" s="136">
        <v>1859</v>
      </c>
      <c r="I767" s="136">
        <v>63</v>
      </c>
      <c r="J767" s="136" t="s">
        <v>200</v>
      </c>
    </row>
    <row r="768" spans="8:10" ht="14.45">
      <c r="H768" s="136">
        <v>1860</v>
      </c>
      <c r="I768" s="136">
        <v>63</v>
      </c>
      <c r="J768" s="136" t="s">
        <v>200</v>
      </c>
    </row>
    <row r="769" spans="8:10" ht="14.45">
      <c r="H769" s="136">
        <v>1861</v>
      </c>
      <c r="I769" s="136">
        <v>63</v>
      </c>
      <c r="J769" s="136" t="s">
        <v>200</v>
      </c>
    </row>
    <row r="770" spans="8:10" ht="14.45">
      <c r="H770" s="136">
        <v>1862</v>
      </c>
      <c r="I770" s="136">
        <v>63</v>
      </c>
      <c r="J770" s="136" t="s">
        <v>200</v>
      </c>
    </row>
    <row r="771" spans="8:10" ht="14.45">
      <c r="H771" s="136">
        <v>1863</v>
      </c>
      <c r="I771" s="136">
        <v>63</v>
      </c>
      <c r="J771" s="136" t="s">
        <v>200</v>
      </c>
    </row>
    <row r="772" spans="8:10" ht="14.45">
      <c r="H772" s="136">
        <v>1864</v>
      </c>
      <c r="I772" s="136">
        <v>63</v>
      </c>
      <c r="J772" s="136" t="s">
        <v>200</v>
      </c>
    </row>
    <row r="773" spans="8:10" ht="14.45">
      <c r="H773" s="136">
        <v>1867</v>
      </c>
      <c r="I773" s="136">
        <v>63</v>
      </c>
      <c r="J773" s="136" t="s">
        <v>200</v>
      </c>
    </row>
    <row r="774" spans="8:10" ht="14.45">
      <c r="H774" s="136">
        <v>1868</v>
      </c>
      <c r="I774" s="136">
        <v>63</v>
      </c>
      <c r="J774" s="136" t="s">
        <v>200</v>
      </c>
    </row>
    <row r="775" spans="8:10" ht="14.45">
      <c r="H775" s="136">
        <v>1869</v>
      </c>
      <c r="I775" s="136">
        <v>63</v>
      </c>
      <c r="J775" s="136" t="s">
        <v>200</v>
      </c>
    </row>
    <row r="776" spans="8:10" ht="14.45">
      <c r="H776" s="136">
        <v>1870</v>
      </c>
      <c r="I776" s="136">
        <v>63</v>
      </c>
      <c r="J776" s="136" t="s">
        <v>200</v>
      </c>
    </row>
    <row r="777" spans="8:10" ht="14.45">
      <c r="H777" s="136">
        <v>1871</v>
      </c>
      <c r="I777" s="136">
        <v>63</v>
      </c>
      <c r="J777" s="136" t="s">
        <v>200</v>
      </c>
    </row>
    <row r="778" spans="8:10" ht="14.45">
      <c r="H778" s="136">
        <v>1872</v>
      </c>
      <c r="I778" s="136">
        <v>63</v>
      </c>
      <c r="J778" s="136" t="s">
        <v>200</v>
      </c>
    </row>
    <row r="779" spans="8:10" ht="14.45">
      <c r="H779" s="136">
        <v>1873</v>
      </c>
      <c r="I779" s="136">
        <v>63</v>
      </c>
      <c r="J779" s="136" t="s">
        <v>200</v>
      </c>
    </row>
    <row r="780" spans="8:10" ht="14.45">
      <c r="H780" s="136">
        <v>1874</v>
      </c>
      <c r="I780" s="136">
        <v>63</v>
      </c>
      <c r="J780" s="136" t="s">
        <v>200</v>
      </c>
    </row>
    <row r="781" spans="8:10" ht="14.45">
      <c r="H781" s="136">
        <v>1875</v>
      </c>
      <c r="I781" s="136">
        <v>63</v>
      </c>
      <c r="J781" s="136" t="s">
        <v>200</v>
      </c>
    </row>
    <row r="782" spans="8:10" ht="14.45">
      <c r="H782" s="136">
        <v>1876</v>
      </c>
      <c r="I782" s="136">
        <v>63</v>
      </c>
      <c r="J782" s="136" t="s">
        <v>200</v>
      </c>
    </row>
    <row r="783" spans="8:10" ht="14.45">
      <c r="H783" s="136">
        <v>1877</v>
      </c>
      <c r="I783" s="136">
        <v>63</v>
      </c>
      <c r="J783" s="136" t="s">
        <v>200</v>
      </c>
    </row>
    <row r="784" spans="8:10" ht="14.45">
      <c r="H784" s="136">
        <v>1878</v>
      </c>
      <c r="I784" s="136">
        <v>63</v>
      </c>
      <c r="J784" s="136" t="s">
        <v>200</v>
      </c>
    </row>
    <row r="785" spans="8:10" ht="14.45">
      <c r="H785" s="136">
        <v>1879</v>
      </c>
      <c r="I785" s="136">
        <v>63</v>
      </c>
      <c r="J785" s="136" t="s">
        <v>200</v>
      </c>
    </row>
    <row r="786" spans="8:10" ht="14.45">
      <c r="H786" s="136">
        <v>1880</v>
      </c>
      <c r="I786" s="136">
        <v>63</v>
      </c>
      <c r="J786" s="136" t="s">
        <v>200</v>
      </c>
    </row>
    <row r="787" spans="8:10" ht="14.45">
      <c r="H787" s="136">
        <v>1881</v>
      </c>
      <c r="I787" s="136">
        <v>63</v>
      </c>
      <c r="J787" s="136" t="s">
        <v>200</v>
      </c>
    </row>
    <row r="788" spans="8:10" ht="14.45">
      <c r="H788" s="136">
        <v>1882</v>
      </c>
      <c r="I788" s="136">
        <v>63</v>
      </c>
      <c r="J788" s="136" t="s">
        <v>200</v>
      </c>
    </row>
    <row r="789" spans="8:10" ht="14.45">
      <c r="H789" s="136">
        <v>1883</v>
      </c>
      <c r="I789" s="136">
        <v>63</v>
      </c>
      <c r="J789" s="136" t="s">
        <v>200</v>
      </c>
    </row>
    <row r="790" spans="8:10" ht="14.45">
      <c r="H790" s="136">
        <v>1884</v>
      </c>
      <c r="I790" s="136">
        <v>63</v>
      </c>
      <c r="J790" s="136" t="s">
        <v>200</v>
      </c>
    </row>
    <row r="791" spans="8:10" ht="14.45">
      <c r="H791" s="136">
        <v>1885</v>
      </c>
      <c r="I791" s="136">
        <v>63</v>
      </c>
      <c r="J791" s="136" t="s">
        <v>200</v>
      </c>
    </row>
    <row r="792" spans="8:10" ht="14.45">
      <c r="H792" s="136">
        <v>1886</v>
      </c>
      <c r="I792" s="136">
        <v>63</v>
      </c>
      <c r="J792" s="136" t="s">
        <v>200</v>
      </c>
    </row>
    <row r="793" spans="8:10" ht="14.45">
      <c r="H793" s="136">
        <v>1887</v>
      </c>
      <c r="I793" s="136">
        <v>63</v>
      </c>
      <c r="J793" s="136" t="s">
        <v>200</v>
      </c>
    </row>
    <row r="794" spans="8:10" ht="14.45">
      <c r="H794" s="136">
        <v>1888</v>
      </c>
      <c r="I794" s="136">
        <v>63</v>
      </c>
      <c r="J794" s="136" t="s">
        <v>200</v>
      </c>
    </row>
    <row r="795" spans="8:10" ht="14.45">
      <c r="H795" s="136">
        <v>1890</v>
      </c>
      <c r="I795" s="136">
        <v>63</v>
      </c>
      <c r="J795" s="136" t="s">
        <v>200</v>
      </c>
    </row>
    <row r="796" spans="8:10" ht="14.45">
      <c r="H796" s="136">
        <v>1891</v>
      </c>
      <c r="I796" s="136">
        <v>63</v>
      </c>
      <c r="J796" s="136" t="s">
        <v>200</v>
      </c>
    </row>
    <row r="797" spans="8:10" ht="14.45">
      <c r="H797" s="136">
        <v>1894</v>
      </c>
      <c r="I797" s="136">
        <v>63</v>
      </c>
      <c r="J797" s="136" t="s">
        <v>200</v>
      </c>
    </row>
    <row r="798" spans="8:10" ht="14.45">
      <c r="H798" s="136">
        <v>1895</v>
      </c>
      <c r="I798" s="136">
        <v>63</v>
      </c>
      <c r="J798" s="136" t="s">
        <v>200</v>
      </c>
    </row>
    <row r="799" spans="8:10" ht="14.45">
      <c r="H799" s="136">
        <v>1896</v>
      </c>
      <c r="I799" s="136">
        <v>63</v>
      </c>
      <c r="J799" s="136" t="s">
        <v>200</v>
      </c>
    </row>
    <row r="800" spans="8:10" ht="14.45">
      <c r="H800" s="136">
        <v>1897</v>
      </c>
      <c r="I800" s="136">
        <v>63</v>
      </c>
      <c r="J800" s="136" t="s">
        <v>200</v>
      </c>
    </row>
    <row r="801" spans="8:10" ht="14.45">
      <c r="H801" s="136">
        <v>1898</v>
      </c>
      <c r="I801" s="136">
        <v>63</v>
      </c>
      <c r="J801" s="136" t="s">
        <v>200</v>
      </c>
    </row>
    <row r="802" spans="8:10" ht="14.45">
      <c r="H802" s="136">
        <v>1900</v>
      </c>
      <c r="I802" s="136">
        <v>63</v>
      </c>
      <c r="J802" s="136" t="s">
        <v>200</v>
      </c>
    </row>
    <row r="803" spans="8:10" ht="14.45">
      <c r="H803" s="136">
        <v>1902</v>
      </c>
      <c r="I803" s="136">
        <v>63</v>
      </c>
      <c r="J803" s="136" t="s">
        <v>200</v>
      </c>
    </row>
    <row r="804" spans="8:10" ht="14.45">
      <c r="H804" s="136">
        <v>1903</v>
      </c>
      <c r="I804" s="136">
        <v>63</v>
      </c>
      <c r="J804" s="136" t="s">
        <v>200</v>
      </c>
    </row>
    <row r="805" spans="8:10" ht="14.45">
      <c r="H805" s="136">
        <v>1920</v>
      </c>
      <c r="I805" s="136">
        <v>63</v>
      </c>
      <c r="J805" s="136" t="s">
        <v>200</v>
      </c>
    </row>
    <row r="806" spans="8:10" ht="14.45">
      <c r="H806" s="136">
        <v>2000</v>
      </c>
      <c r="I806" s="136">
        <v>63</v>
      </c>
      <c r="J806" s="136" t="s">
        <v>200</v>
      </c>
    </row>
    <row r="807" spans="8:10" ht="14.45">
      <c r="H807" s="136">
        <v>2001</v>
      </c>
      <c r="I807" s="136">
        <v>63</v>
      </c>
      <c r="J807" s="136" t="s">
        <v>200</v>
      </c>
    </row>
    <row r="808" spans="8:10" ht="14.45">
      <c r="H808" s="136">
        <v>2004</v>
      </c>
      <c r="I808" s="136">
        <v>63</v>
      </c>
      <c r="J808" s="136" t="s">
        <v>200</v>
      </c>
    </row>
    <row r="809" spans="8:10" ht="14.45">
      <c r="H809" s="136">
        <v>2005</v>
      </c>
      <c r="I809" s="136">
        <v>63</v>
      </c>
      <c r="J809" s="136" t="s">
        <v>200</v>
      </c>
    </row>
    <row r="810" spans="8:10" ht="14.45">
      <c r="H810" s="136">
        <v>2006</v>
      </c>
      <c r="I810" s="136">
        <v>63</v>
      </c>
      <c r="J810" s="136" t="s">
        <v>200</v>
      </c>
    </row>
    <row r="811" spans="8:10" ht="14.45">
      <c r="H811" s="136">
        <v>2007</v>
      </c>
      <c r="I811" s="136">
        <v>63</v>
      </c>
      <c r="J811" s="136" t="s">
        <v>200</v>
      </c>
    </row>
    <row r="812" spans="8:10" ht="14.45">
      <c r="H812" s="136">
        <v>2008</v>
      </c>
      <c r="I812" s="136">
        <v>63</v>
      </c>
      <c r="J812" s="136" t="s">
        <v>200</v>
      </c>
    </row>
    <row r="813" spans="8:10" ht="14.45">
      <c r="H813" s="136">
        <v>2009</v>
      </c>
      <c r="I813" s="136">
        <v>63</v>
      </c>
      <c r="J813" s="136" t="s">
        <v>200</v>
      </c>
    </row>
    <row r="814" spans="8:10" ht="14.45">
      <c r="H814" s="136">
        <v>2010</v>
      </c>
      <c r="I814" s="136">
        <v>63</v>
      </c>
      <c r="J814" s="136" t="s">
        <v>200</v>
      </c>
    </row>
    <row r="815" spans="8:10" ht="14.45">
      <c r="H815" s="136">
        <v>2011</v>
      </c>
      <c r="I815" s="136">
        <v>63</v>
      </c>
      <c r="J815" s="136" t="s">
        <v>200</v>
      </c>
    </row>
    <row r="816" spans="8:10" ht="14.45">
      <c r="H816" s="136">
        <v>2012</v>
      </c>
      <c r="I816" s="136">
        <v>63</v>
      </c>
      <c r="J816" s="136" t="s">
        <v>200</v>
      </c>
    </row>
    <row r="817" spans="8:10" ht="14.45">
      <c r="H817" s="136">
        <v>2013</v>
      </c>
      <c r="I817" s="136">
        <v>63</v>
      </c>
      <c r="J817" s="136" t="s">
        <v>200</v>
      </c>
    </row>
    <row r="818" spans="8:10" ht="14.45">
      <c r="H818" s="136">
        <v>2014</v>
      </c>
      <c r="I818" s="136">
        <v>63</v>
      </c>
      <c r="J818" s="136" t="s">
        <v>200</v>
      </c>
    </row>
    <row r="819" spans="8:10" ht="14.45">
      <c r="H819" s="136">
        <v>2015</v>
      </c>
      <c r="I819" s="136">
        <v>63</v>
      </c>
      <c r="J819" s="136" t="s">
        <v>200</v>
      </c>
    </row>
    <row r="820" spans="8:10" ht="14.45">
      <c r="H820" s="136">
        <v>2016</v>
      </c>
      <c r="I820" s="136">
        <v>63</v>
      </c>
      <c r="J820" s="136" t="s">
        <v>200</v>
      </c>
    </row>
    <row r="821" spans="8:10" ht="14.45">
      <c r="H821" s="136">
        <v>2017</v>
      </c>
      <c r="I821" s="136">
        <v>63</v>
      </c>
      <c r="J821" s="136" t="s">
        <v>200</v>
      </c>
    </row>
    <row r="822" spans="8:10" ht="14.45">
      <c r="H822" s="136">
        <v>2018</v>
      </c>
      <c r="I822" s="136">
        <v>63</v>
      </c>
      <c r="J822" s="136" t="s">
        <v>200</v>
      </c>
    </row>
    <row r="823" spans="8:10" ht="14.45">
      <c r="H823" s="136">
        <v>2019</v>
      </c>
      <c r="I823" s="136">
        <v>63</v>
      </c>
      <c r="J823" s="136" t="s">
        <v>200</v>
      </c>
    </row>
    <row r="824" spans="8:10" ht="14.45">
      <c r="H824" s="136">
        <v>2020</v>
      </c>
      <c r="I824" s="136">
        <v>63</v>
      </c>
      <c r="J824" s="136" t="s">
        <v>200</v>
      </c>
    </row>
    <row r="825" spans="8:10" ht="14.45">
      <c r="H825" s="136">
        <v>2021</v>
      </c>
      <c r="I825" s="136">
        <v>63</v>
      </c>
      <c r="J825" s="136" t="s">
        <v>200</v>
      </c>
    </row>
    <row r="826" spans="8:10" ht="14.45">
      <c r="H826" s="136">
        <v>2022</v>
      </c>
      <c r="I826" s="136">
        <v>63</v>
      </c>
      <c r="J826" s="136" t="s">
        <v>200</v>
      </c>
    </row>
    <row r="827" spans="8:10" ht="14.45">
      <c r="H827" s="136">
        <v>2023</v>
      </c>
      <c r="I827" s="136">
        <v>63</v>
      </c>
      <c r="J827" s="136" t="s">
        <v>200</v>
      </c>
    </row>
    <row r="828" spans="8:10" ht="14.45">
      <c r="H828" s="136">
        <v>2024</v>
      </c>
      <c r="I828" s="136">
        <v>63</v>
      </c>
      <c r="J828" s="136" t="s">
        <v>200</v>
      </c>
    </row>
    <row r="829" spans="8:10" ht="14.45">
      <c r="H829" s="136">
        <v>2025</v>
      </c>
      <c r="I829" s="136">
        <v>63</v>
      </c>
      <c r="J829" s="136" t="s">
        <v>200</v>
      </c>
    </row>
    <row r="830" spans="8:10" ht="14.45">
      <c r="H830" s="136">
        <v>2026</v>
      </c>
      <c r="I830" s="136">
        <v>63</v>
      </c>
      <c r="J830" s="136" t="s">
        <v>200</v>
      </c>
    </row>
    <row r="831" spans="8:10" ht="14.45">
      <c r="H831" s="136">
        <v>2027</v>
      </c>
      <c r="I831" s="136">
        <v>63</v>
      </c>
      <c r="J831" s="136" t="s">
        <v>200</v>
      </c>
    </row>
    <row r="832" spans="8:10" ht="14.45">
      <c r="H832" s="136">
        <v>2028</v>
      </c>
      <c r="I832" s="136">
        <v>63</v>
      </c>
      <c r="J832" s="136" t="s">
        <v>200</v>
      </c>
    </row>
    <row r="833" spans="8:10" ht="14.45">
      <c r="H833" s="136">
        <v>2029</v>
      </c>
      <c r="I833" s="136">
        <v>63</v>
      </c>
      <c r="J833" s="136" t="s">
        <v>200</v>
      </c>
    </row>
    <row r="834" spans="8:10" ht="14.45">
      <c r="H834" s="136">
        <v>2030</v>
      </c>
      <c r="I834" s="136">
        <v>63</v>
      </c>
      <c r="J834" s="136" t="s">
        <v>200</v>
      </c>
    </row>
    <row r="835" spans="8:10" ht="14.45">
      <c r="H835" s="136">
        <v>2031</v>
      </c>
      <c r="I835" s="136">
        <v>63</v>
      </c>
      <c r="J835" s="136" t="s">
        <v>200</v>
      </c>
    </row>
    <row r="836" spans="8:10" ht="14.45">
      <c r="H836" s="136">
        <v>2032</v>
      </c>
      <c r="I836" s="136">
        <v>63</v>
      </c>
      <c r="J836" s="136" t="s">
        <v>200</v>
      </c>
    </row>
    <row r="837" spans="8:10" ht="14.45">
      <c r="H837" s="136">
        <v>2033</v>
      </c>
      <c r="I837" s="136">
        <v>63</v>
      </c>
      <c r="J837" s="136" t="s">
        <v>200</v>
      </c>
    </row>
    <row r="838" spans="8:10" ht="14.45">
      <c r="H838" s="136">
        <v>2034</v>
      </c>
      <c r="I838" s="136">
        <v>63</v>
      </c>
      <c r="J838" s="136" t="s">
        <v>200</v>
      </c>
    </row>
    <row r="839" spans="8:10" ht="14.45">
      <c r="H839" s="136">
        <v>2035</v>
      </c>
      <c r="I839" s="136">
        <v>63</v>
      </c>
      <c r="J839" s="136" t="s">
        <v>200</v>
      </c>
    </row>
    <row r="840" spans="8:10" ht="14.45">
      <c r="H840" s="136">
        <v>2036</v>
      </c>
      <c r="I840" s="136">
        <v>63</v>
      </c>
      <c r="J840" s="136" t="s">
        <v>200</v>
      </c>
    </row>
    <row r="841" spans="8:10" ht="14.45">
      <c r="H841" s="136">
        <v>2037</v>
      </c>
      <c r="I841" s="136">
        <v>63</v>
      </c>
      <c r="J841" s="136" t="s">
        <v>200</v>
      </c>
    </row>
    <row r="842" spans="8:10" ht="14.45">
      <c r="H842" s="136">
        <v>2038</v>
      </c>
      <c r="I842" s="136">
        <v>63</v>
      </c>
      <c r="J842" s="136" t="s">
        <v>200</v>
      </c>
    </row>
    <row r="843" spans="8:10" ht="14.45">
      <c r="H843" s="136">
        <v>2039</v>
      </c>
      <c r="I843" s="136">
        <v>63</v>
      </c>
      <c r="J843" s="136" t="s">
        <v>200</v>
      </c>
    </row>
    <row r="844" spans="8:10" ht="14.45">
      <c r="H844" s="136">
        <v>2040</v>
      </c>
      <c r="I844" s="136">
        <v>63</v>
      </c>
      <c r="J844" s="136" t="s">
        <v>200</v>
      </c>
    </row>
    <row r="845" spans="8:10" ht="14.45">
      <c r="H845" s="136">
        <v>2041</v>
      </c>
      <c r="I845" s="136">
        <v>63</v>
      </c>
      <c r="J845" s="136" t="s">
        <v>200</v>
      </c>
    </row>
    <row r="846" spans="8:10" ht="14.45">
      <c r="H846" s="136">
        <v>2042</v>
      </c>
      <c r="I846" s="136">
        <v>63</v>
      </c>
      <c r="J846" s="136" t="s">
        <v>200</v>
      </c>
    </row>
    <row r="847" spans="8:10" ht="14.45">
      <c r="H847" s="136">
        <v>2043</v>
      </c>
      <c r="I847" s="136">
        <v>63</v>
      </c>
      <c r="J847" s="136" t="s">
        <v>200</v>
      </c>
    </row>
    <row r="848" spans="8:10" ht="14.45">
      <c r="H848" s="136">
        <v>2044</v>
      </c>
      <c r="I848" s="136">
        <v>63</v>
      </c>
      <c r="J848" s="136" t="s">
        <v>200</v>
      </c>
    </row>
    <row r="849" spans="8:10" ht="14.45">
      <c r="H849" s="136">
        <v>2045</v>
      </c>
      <c r="I849" s="136">
        <v>63</v>
      </c>
      <c r="J849" s="136" t="s">
        <v>200</v>
      </c>
    </row>
    <row r="850" spans="8:10" ht="14.45">
      <c r="H850" s="136">
        <v>2046</v>
      </c>
      <c r="I850" s="136">
        <v>63</v>
      </c>
      <c r="J850" s="136" t="s">
        <v>200</v>
      </c>
    </row>
    <row r="851" spans="8:10" ht="14.45">
      <c r="H851" s="136">
        <v>2047</v>
      </c>
      <c r="I851" s="136">
        <v>63</v>
      </c>
      <c r="J851" s="136" t="s">
        <v>200</v>
      </c>
    </row>
    <row r="852" spans="8:10" ht="14.45">
      <c r="H852" s="136">
        <v>2048</v>
      </c>
      <c r="I852" s="136">
        <v>63</v>
      </c>
      <c r="J852" s="136" t="s">
        <v>200</v>
      </c>
    </row>
    <row r="853" spans="8:10" ht="14.45">
      <c r="H853" s="136">
        <v>2049</v>
      </c>
      <c r="I853" s="136">
        <v>63</v>
      </c>
      <c r="J853" s="136" t="s">
        <v>200</v>
      </c>
    </row>
    <row r="854" spans="8:10" ht="14.45">
      <c r="H854" s="136">
        <v>2050</v>
      </c>
      <c r="I854" s="136">
        <v>63</v>
      </c>
      <c r="J854" s="136" t="s">
        <v>200</v>
      </c>
    </row>
    <row r="855" spans="8:10" ht="14.45">
      <c r="H855" s="136">
        <v>2051</v>
      </c>
      <c r="I855" s="136">
        <v>63</v>
      </c>
      <c r="J855" s="136" t="s">
        <v>200</v>
      </c>
    </row>
    <row r="856" spans="8:10" ht="14.45">
      <c r="H856" s="136">
        <v>2052</v>
      </c>
      <c r="I856" s="136">
        <v>63</v>
      </c>
      <c r="J856" s="136" t="s">
        <v>200</v>
      </c>
    </row>
    <row r="857" spans="8:10" ht="14.45">
      <c r="H857" s="136">
        <v>2055</v>
      </c>
      <c r="I857" s="136">
        <v>63</v>
      </c>
      <c r="J857" s="136" t="s">
        <v>200</v>
      </c>
    </row>
    <row r="858" spans="8:10" ht="14.45">
      <c r="H858" s="136">
        <v>2056</v>
      </c>
      <c r="I858" s="136">
        <v>63</v>
      </c>
      <c r="J858" s="136" t="s">
        <v>200</v>
      </c>
    </row>
    <row r="859" spans="8:10" ht="14.45">
      <c r="H859" s="136">
        <v>2057</v>
      </c>
      <c r="I859" s="136">
        <v>63</v>
      </c>
      <c r="J859" s="136" t="s">
        <v>200</v>
      </c>
    </row>
    <row r="860" spans="8:10" ht="14.45">
      <c r="H860" s="136">
        <v>2058</v>
      </c>
      <c r="I860" s="136">
        <v>63</v>
      </c>
      <c r="J860" s="136" t="s">
        <v>200</v>
      </c>
    </row>
    <row r="861" spans="8:10" ht="14.45">
      <c r="H861" s="136">
        <v>2059</v>
      </c>
      <c r="I861" s="136">
        <v>63</v>
      </c>
      <c r="J861" s="136" t="s">
        <v>200</v>
      </c>
    </row>
    <row r="862" spans="8:10" ht="14.45">
      <c r="H862" s="136">
        <v>2060</v>
      </c>
      <c r="I862" s="136">
        <v>63</v>
      </c>
      <c r="J862" s="136" t="s">
        <v>200</v>
      </c>
    </row>
    <row r="863" spans="8:10" ht="14.45">
      <c r="H863" s="136">
        <v>2061</v>
      </c>
      <c r="I863" s="136">
        <v>63</v>
      </c>
      <c r="J863" s="136" t="s">
        <v>200</v>
      </c>
    </row>
    <row r="864" spans="8:10" ht="14.45">
      <c r="H864" s="136">
        <v>2062</v>
      </c>
      <c r="I864" s="136">
        <v>63</v>
      </c>
      <c r="J864" s="136" t="s">
        <v>200</v>
      </c>
    </row>
    <row r="865" spans="8:10" ht="14.45">
      <c r="H865" s="136">
        <v>2063</v>
      </c>
      <c r="I865" s="136">
        <v>63</v>
      </c>
      <c r="J865" s="136" t="s">
        <v>200</v>
      </c>
    </row>
    <row r="866" spans="8:10" ht="14.45">
      <c r="H866" s="136">
        <v>2064</v>
      </c>
      <c r="I866" s="136">
        <v>63</v>
      </c>
      <c r="J866" s="136" t="s">
        <v>200</v>
      </c>
    </row>
    <row r="867" spans="8:10" ht="14.45">
      <c r="H867" s="136">
        <v>2065</v>
      </c>
      <c r="I867" s="136">
        <v>63</v>
      </c>
      <c r="J867" s="136" t="s">
        <v>200</v>
      </c>
    </row>
    <row r="868" spans="8:10" ht="14.45">
      <c r="H868" s="136">
        <v>2066</v>
      </c>
      <c r="I868" s="136">
        <v>63</v>
      </c>
      <c r="J868" s="136" t="s">
        <v>200</v>
      </c>
    </row>
    <row r="869" spans="8:10" ht="14.45">
      <c r="H869" s="136">
        <v>2067</v>
      </c>
      <c r="I869" s="136">
        <v>63</v>
      </c>
      <c r="J869" s="136" t="s">
        <v>200</v>
      </c>
    </row>
    <row r="870" spans="8:10" ht="14.45">
      <c r="H870" s="136">
        <v>2068</v>
      </c>
      <c r="I870" s="136">
        <v>63</v>
      </c>
      <c r="J870" s="136" t="s">
        <v>200</v>
      </c>
    </row>
    <row r="871" spans="8:10" ht="14.45">
      <c r="H871" s="136">
        <v>2069</v>
      </c>
      <c r="I871" s="136">
        <v>63</v>
      </c>
      <c r="J871" s="136" t="s">
        <v>200</v>
      </c>
    </row>
    <row r="872" spans="8:10" ht="14.45">
      <c r="H872" s="136">
        <v>2070</v>
      </c>
      <c r="I872" s="136">
        <v>63</v>
      </c>
      <c r="J872" s="136" t="s">
        <v>200</v>
      </c>
    </row>
    <row r="873" spans="8:10" ht="14.45">
      <c r="H873" s="136">
        <v>2071</v>
      </c>
      <c r="I873" s="136">
        <v>63</v>
      </c>
      <c r="J873" s="136" t="s">
        <v>200</v>
      </c>
    </row>
    <row r="874" spans="8:10" ht="14.45">
      <c r="H874" s="136">
        <v>2072</v>
      </c>
      <c r="I874" s="136">
        <v>63</v>
      </c>
      <c r="J874" s="136" t="s">
        <v>200</v>
      </c>
    </row>
    <row r="875" spans="8:10" ht="14.45">
      <c r="H875" s="136">
        <v>2073</v>
      </c>
      <c r="I875" s="136">
        <v>63</v>
      </c>
      <c r="J875" s="136" t="s">
        <v>200</v>
      </c>
    </row>
    <row r="876" spans="8:10" ht="14.45">
      <c r="H876" s="136">
        <v>2074</v>
      </c>
      <c r="I876" s="136">
        <v>63</v>
      </c>
      <c r="J876" s="136" t="s">
        <v>200</v>
      </c>
    </row>
    <row r="877" spans="8:10" ht="14.45">
      <c r="H877" s="136">
        <v>2075</v>
      </c>
      <c r="I877" s="136">
        <v>63</v>
      </c>
      <c r="J877" s="136" t="s">
        <v>200</v>
      </c>
    </row>
    <row r="878" spans="8:10" ht="14.45">
      <c r="H878" s="136">
        <v>2076</v>
      </c>
      <c r="I878" s="136">
        <v>63</v>
      </c>
      <c r="J878" s="136" t="s">
        <v>200</v>
      </c>
    </row>
    <row r="879" spans="8:10" ht="14.45">
      <c r="H879" s="136">
        <v>2077</v>
      </c>
      <c r="I879" s="136">
        <v>63</v>
      </c>
      <c r="J879" s="136" t="s">
        <v>200</v>
      </c>
    </row>
    <row r="880" spans="8:10" ht="14.45">
      <c r="H880" s="136">
        <v>2079</v>
      </c>
      <c r="I880" s="136">
        <v>63</v>
      </c>
      <c r="J880" s="136" t="s">
        <v>200</v>
      </c>
    </row>
    <row r="881" spans="8:10" ht="14.45">
      <c r="H881" s="136">
        <v>2080</v>
      </c>
      <c r="I881" s="136">
        <v>63</v>
      </c>
      <c r="J881" s="136" t="s">
        <v>200</v>
      </c>
    </row>
    <row r="882" spans="8:10" ht="14.45">
      <c r="H882" s="136">
        <v>2081</v>
      </c>
      <c r="I882" s="136">
        <v>63</v>
      </c>
      <c r="J882" s="136" t="s">
        <v>200</v>
      </c>
    </row>
    <row r="883" spans="8:10" ht="14.45">
      <c r="H883" s="136">
        <v>2082</v>
      </c>
      <c r="I883" s="136">
        <v>63</v>
      </c>
      <c r="J883" s="136" t="s">
        <v>200</v>
      </c>
    </row>
    <row r="884" spans="8:10" ht="14.45">
      <c r="H884" s="136">
        <v>2083</v>
      </c>
      <c r="I884" s="136">
        <v>63</v>
      </c>
      <c r="J884" s="136" t="s">
        <v>200</v>
      </c>
    </row>
    <row r="885" spans="8:10" ht="14.45">
      <c r="H885" s="136">
        <v>2084</v>
      </c>
      <c r="I885" s="136">
        <v>63</v>
      </c>
      <c r="J885" s="136" t="s">
        <v>200</v>
      </c>
    </row>
    <row r="886" spans="8:10" ht="14.45">
      <c r="H886" s="136">
        <v>2085</v>
      </c>
      <c r="I886" s="136">
        <v>63</v>
      </c>
      <c r="J886" s="136" t="s">
        <v>200</v>
      </c>
    </row>
    <row r="887" spans="8:10" ht="14.45">
      <c r="H887" s="136">
        <v>2086</v>
      </c>
      <c r="I887" s="136">
        <v>63</v>
      </c>
      <c r="J887" s="136" t="s">
        <v>200</v>
      </c>
    </row>
    <row r="888" spans="8:10" ht="14.45">
      <c r="H888" s="136">
        <v>2087</v>
      </c>
      <c r="I888" s="136">
        <v>63</v>
      </c>
      <c r="J888" s="136" t="s">
        <v>200</v>
      </c>
    </row>
    <row r="889" spans="8:10" ht="14.45">
      <c r="H889" s="136">
        <v>2088</v>
      </c>
      <c r="I889" s="136">
        <v>63</v>
      </c>
      <c r="J889" s="136" t="s">
        <v>200</v>
      </c>
    </row>
    <row r="890" spans="8:10" ht="14.45">
      <c r="H890" s="136">
        <v>2089</v>
      </c>
      <c r="I890" s="136">
        <v>63</v>
      </c>
      <c r="J890" s="136" t="s">
        <v>200</v>
      </c>
    </row>
    <row r="891" spans="8:10" ht="14.45">
      <c r="H891" s="136">
        <v>2090</v>
      </c>
      <c r="I891" s="136">
        <v>63</v>
      </c>
      <c r="J891" s="136" t="s">
        <v>200</v>
      </c>
    </row>
    <row r="892" spans="8:10" ht="14.45">
      <c r="H892" s="136">
        <v>2091</v>
      </c>
      <c r="I892" s="136">
        <v>63</v>
      </c>
      <c r="J892" s="136" t="s">
        <v>200</v>
      </c>
    </row>
    <row r="893" spans="8:10" ht="14.45">
      <c r="H893" s="136">
        <v>2092</v>
      </c>
      <c r="I893" s="136">
        <v>63</v>
      </c>
      <c r="J893" s="136" t="s">
        <v>200</v>
      </c>
    </row>
    <row r="894" spans="8:10" ht="14.45">
      <c r="H894" s="136">
        <v>2093</v>
      </c>
      <c r="I894" s="136">
        <v>63</v>
      </c>
      <c r="J894" s="136" t="s">
        <v>200</v>
      </c>
    </row>
    <row r="895" spans="8:10" ht="14.45">
      <c r="H895" s="136">
        <v>2094</v>
      </c>
      <c r="I895" s="136">
        <v>63</v>
      </c>
      <c r="J895" s="136" t="s">
        <v>200</v>
      </c>
    </row>
    <row r="896" spans="8:10" ht="14.45">
      <c r="H896" s="136">
        <v>2095</v>
      </c>
      <c r="I896" s="136">
        <v>63</v>
      </c>
      <c r="J896" s="136" t="s">
        <v>200</v>
      </c>
    </row>
    <row r="897" spans="8:10" ht="14.45">
      <c r="H897" s="136">
        <v>2096</v>
      </c>
      <c r="I897" s="136">
        <v>63</v>
      </c>
      <c r="J897" s="136" t="s">
        <v>200</v>
      </c>
    </row>
    <row r="898" spans="8:10" ht="14.45">
      <c r="H898" s="136">
        <v>2097</v>
      </c>
      <c r="I898" s="136">
        <v>63</v>
      </c>
      <c r="J898" s="136" t="s">
        <v>200</v>
      </c>
    </row>
    <row r="899" spans="8:10" ht="14.45">
      <c r="H899" s="136">
        <v>2099</v>
      </c>
      <c r="I899" s="136">
        <v>63</v>
      </c>
      <c r="J899" s="136" t="s">
        <v>200</v>
      </c>
    </row>
    <row r="900" spans="8:10" ht="14.45">
      <c r="H900" s="136">
        <v>2100</v>
      </c>
      <c r="I900" s="136">
        <v>63</v>
      </c>
      <c r="J900" s="136" t="s">
        <v>200</v>
      </c>
    </row>
    <row r="901" spans="8:10" ht="14.45">
      <c r="H901" s="136">
        <v>2101</v>
      </c>
      <c r="I901" s="136">
        <v>63</v>
      </c>
      <c r="J901" s="136" t="s">
        <v>200</v>
      </c>
    </row>
    <row r="902" spans="8:10" ht="14.45">
      <c r="H902" s="136">
        <v>2102</v>
      </c>
      <c r="I902" s="136">
        <v>63</v>
      </c>
      <c r="J902" s="136" t="s">
        <v>200</v>
      </c>
    </row>
    <row r="903" spans="8:10" ht="14.45">
      <c r="H903" s="136">
        <v>2103</v>
      </c>
      <c r="I903" s="136">
        <v>63</v>
      </c>
      <c r="J903" s="136" t="s">
        <v>200</v>
      </c>
    </row>
    <row r="904" spans="8:10" ht="14.45">
      <c r="H904" s="136">
        <v>2104</v>
      </c>
      <c r="I904" s="136">
        <v>63</v>
      </c>
      <c r="J904" s="136" t="s">
        <v>200</v>
      </c>
    </row>
    <row r="905" spans="8:10" ht="14.45">
      <c r="H905" s="136">
        <v>2105</v>
      </c>
      <c r="I905" s="136">
        <v>63</v>
      </c>
      <c r="J905" s="136" t="s">
        <v>200</v>
      </c>
    </row>
    <row r="906" spans="8:10" ht="14.45">
      <c r="H906" s="136">
        <v>2106</v>
      </c>
      <c r="I906" s="136">
        <v>63</v>
      </c>
      <c r="J906" s="136" t="s">
        <v>200</v>
      </c>
    </row>
    <row r="907" spans="8:10" ht="14.45">
      <c r="H907" s="136">
        <v>2107</v>
      </c>
      <c r="I907" s="136">
        <v>63</v>
      </c>
      <c r="J907" s="136" t="s">
        <v>200</v>
      </c>
    </row>
    <row r="908" spans="8:10" ht="14.45">
      <c r="H908" s="136">
        <v>2108</v>
      </c>
      <c r="I908" s="136">
        <v>63</v>
      </c>
      <c r="J908" s="136" t="s">
        <v>200</v>
      </c>
    </row>
    <row r="909" spans="8:10" ht="14.45">
      <c r="H909" s="136">
        <v>2109</v>
      </c>
      <c r="I909" s="136">
        <v>63</v>
      </c>
      <c r="J909" s="136" t="s">
        <v>200</v>
      </c>
    </row>
    <row r="910" spans="8:10" ht="14.45">
      <c r="H910" s="136">
        <v>2110</v>
      </c>
      <c r="I910" s="136">
        <v>63</v>
      </c>
      <c r="J910" s="136" t="s">
        <v>200</v>
      </c>
    </row>
    <row r="911" spans="8:10" ht="14.45">
      <c r="H911" s="136">
        <v>2111</v>
      </c>
      <c r="I911" s="136">
        <v>63</v>
      </c>
      <c r="J911" s="136" t="s">
        <v>200</v>
      </c>
    </row>
    <row r="912" spans="8:10" ht="14.45">
      <c r="H912" s="136">
        <v>2112</v>
      </c>
      <c r="I912" s="136">
        <v>63</v>
      </c>
      <c r="J912" s="136" t="s">
        <v>200</v>
      </c>
    </row>
    <row r="913" spans="8:10" ht="14.45">
      <c r="H913" s="136">
        <v>2113</v>
      </c>
      <c r="I913" s="136">
        <v>63</v>
      </c>
      <c r="J913" s="136" t="s">
        <v>200</v>
      </c>
    </row>
    <row r="914" spans="8:10" ht="14.45">
      <c r="H914" s="136">
        <v>2114</v>
      </c>
      <c r="I914" s="136">
        <v>63</v>
      </c>
      <c r="J914" s="136" t="s">
        <v>200</v>
      </c>
    </row>
    <row r="915" spans="8:10" ht="14.45">
      <c r="H915" s="136">
        <v>2115</v>
      </c>
      <c r="I915" s="136">
        <v>63</v>
      </c>
      <c r="J915" s="136" t="s">
        <v>200</v>
      </c>
    </row>
    <row r="916" spans="8:10" ht="14.45">
      <c r="H916" s="136">
        <v>2116</v>
      </c>
      <c r="I916" s="136">
        <v>63</v>
      </c>
      <c r="J916" s="136" t="s">
        <v>200</v>
      </c>
    </row>
    <row r="917" spans="8:10" ht="14.45">
      <c r="H917" s="136">
        <v>2117</v>
      </c>
      <c r="I917" s="136">
        <v>63</v>
      </c>
      <c r="J917" s="136" t="s">
        <v>200</v>
      </c>
    </row>
    <row r="918" spans="8:10" ht="14.45">
      <c r="H918" s="136">
        <v>2118</v>
      </c>
      <c r="I918" s="136">
        <v>63</v>
      </c>
      <c r="J918" s="136" t="s">
        <v>200</v>
      </c>
    </row>
    <row r="919" spans="8:10" ht="14.45">
      <c r="H919" s="136">
        <v>2119</v>
      </c>
      <c r="I919" s="136">
        <v>63</v>
      </c>
      <c r="J919" s="136" t="s">
        <v>200</v>
      </c>
    </row>
    <row r="920" spans="8:10" ht="14.45">
      <c r="H920" s="136">
        <v>2120</v>
      </c>
      <c r="I920" s="136">
        <v>63</v>
      </c>
      <c r="J920" s="136" t="s">
        <v>200</v>
      </c>
    </row>
    <row r="921" spans="8:10" ht="14.45">
      <c r="H921" s="136">
        <v>2121</v>
      </c>
      <c r="I921" s="136">
        <v>63</v>
      </c>
      <c r="J921" s="136" t="s">
        <v>200</v>
      </c>
    </row>
    <row r="922" spans="8:10" ht="14.45">
      <c r="H922" s="136">
        <v>2122</v>
      </c>
      <c r="I922" s="136">
        <v>63</v>
      </c>
      <c r="J922" s="136" t="s">
        <v>200</v>
      </c>
    </row>
    <row r="923" spans="8:10" ht="14.45">
      <c r="H923" s="136">
        <v>2123</v>
      </c>
      <c r="I923" s="136">
        <v>63</v>
      </c>
      <c r="J923" s="136" t="s">
        <v>200</v>
      </c>
    </row>
    <row r="924" spans="8:10" ht="14.45">
      <c r="H924" s="136">
        <v>2124</v>
      </c>
      <c r="I924" s="136">
        <v>63</v>
      </c>
      <c r="J924" s="136" t="s">
        <v>200</v>
      </c>
    </row>
    <row r="925" spans="8:10" ht="14.45">
      <c r="H925" s="136">
        <v>2125</v>
      </c>
      <c r="I925" s="136">
        <v>63</v>
      </c>
      <c r="J925" s="136" t="s">
        <v>200</v>
      </c>
    </row>
    <row r="926" spans="8:10" ht="14.45">
      <c r="H926" s="136">
        <v>2126</v>
      </c>
      <c r="I926" s="136">
        <v>63</v>
      </c>
      <c r="J926" s="136" t="s">
        <v>200</v>
      </c>
    </row>
    <row r="927" spans="8:10" ht="14.45">
      <c r="H927" s="136">
        <v>2127</v>
      </c>
      <c r="I927" s="136">
        <v>63</v>
      </c>
      <c r="J927" s="136" t="s">
        <v>200</v>
      </c>
    </row>
    <row r="928" spans="8:10" ht="14.45">
      <c r="H928" s="136">
        <v>2128</v>
      </c>
      <c r="I928" s="136">
        <v>63</v>
      </c>
      <c r="J928" s="136" t="s">
        <v>200</v>
      </c>
    </row>
    <row r="929" spans="8:10" ht="14.45">
      <c r="H929" s="136">
        <v>2129</v>
      </c>
      <c r="I929" s="136">
        <v>63</v>
      </c>
      <c r="J929" s="136" t="s">
        <v>200</v>
      </c>
    </row>
    <row r="930" spans="8:10" ht="14.45">
      <c r="H930" s="136">
        <v>2130</v>
      </c>
      <c r="I930" s="136">
        <v>63</v>
      </c>
      <c r="J930" s="136" t="s">
        <v>200</v>
      </c>
    </row>
    <row r="931" spans="8:10" ht="14.45">
      <c r="H931" s="136">
        <v>2131</v>
      </c>
      <c r="I931" s="136">
        <v>63</v>
      </c>
      <c r="J931" s="136" t="s">
        <v>200</v>
      </c>
    </row>
    <row r="932" spans="8:10" ht="14.45">
      <c r="H932" s="136">
        <v>2132</v>
      </c>
      <c r="I932" s="136">
        <v>63</v>
      </c>
      <c r="J932" s="136" t="s">
        <v>200</v>
      </c>
    </row>
    <row r="933" spans="8:10" ht="14.45">
      <c r="H933" s="136">
        <v>2133</v>
      </c>
      <c r="I933" s="136">
        <v>63</v>
      </c>
      <c r="J933" s="136" t="s">
        <v>200</v>
      </c>
    </row>
    <row r="934" spans="8:10" ht="14.45">
      <c r="H934" s="136">
        <v>2134</v>
      </c>
      <c r="I934" s="136">
        <v>63</v>
      </c>
      <c r="J934" s="136" t="s">
        <v>200</v>
      </c>
    </row>
    <row r="935" spans="8:10" ht="14.45">
      <c r="H935" s="136">
        <v>2135</v>
      </c>
      <c r="I935" s="136">
        <v>63</v>
      </c>
      <c r="J935" s="136" t="s">
        <v>200</v>
      </c>
    </row>
    <row r="936" spans="8:10" ht="14.45">
      <c r="H936" s="136">
        <v>2136</v>
      </c>
      <c r="I936" s="136">
        <v>63</v>
      </c>
      <c r="J936" s="136" t="s">
        <v>200</v>
      </c>
    </row>
    <row r="937" spans="8:10" ht="14.45">
      <c r="H937" s="136">
        <v>2137</v>
      </c>
      <c r="I937" s="136">
        <v>63</v>
      </c>
      <c r="J937" s="136" t="s">
        <v>200</v>
      </c>
    </row>
    <row r="938" spans="8:10" ht="14.45">
      <c r="H938" s="136">
        <v>2138</v>
      </c>
      <c r="I938" s="136">
        <v>63</v>
      </c>
      <c r="J938" s="136" t="s">
        <v>200</v>
      </c>
    </row>
    <row r="939" spans="8:10" ht="14.45">
      <c r="H939" s="136">
        <v>2139</v>
      </c>
      <c r="I939" s="136">
        <v>63</v>
      </c>
      <c r="J939" s="136" t="s">
        <v>200</v>
      </c>
    </row>
    <row r="940" spans="8:10" ht="14.45">
      <c r="H940" s="136">
        <v>2140</v>
      </c>
      <c r="I940" s="136">
        <v>63</v>
      </c>
      <c r="J940" s="136" t="s">
        <v>200</v>
      </c>
    </row>
    <row r="941" spans="8:10" ht="14.45">
      <c r="H941" s="136">
        <v>2141</v>
      </c>
      <c r="I941" s="136">
        <v>63</v>
      </c>
      <c r="J941" s="136" t="s">
        <v>200</v>
      </c>
    </row>
    <row r="942" spans="8:10" ht="14.45">
      <c r="H942" s="136">
        <v>2142</v>
      </c>
      <c r="I942" s="136">
        <v>63</v>
      </c>
      <c r="J942" s="136" t="s">
        <v>200</v>
      </c>
    </row>
    <row r="943" spans="8:10" ht="14.45">
      <c r="H943" s="136">
        <v>2143</v>
      </c>
      <c r="I943" s="136">
        <v>63</v>
      </c>
      <c r="J943" s="136" t="s">
        <v>200</v>
      </c>
    </row>
    <row r="944" spans="8:10" ht="14.45">
      <c r="H944" s="136">
        <v>2144</v>
      </c>
      <c r="I944" s="136">
        <v>63</v>
      </c>
      <c r="J944" s="136" t="s">
        <v>200</v>
      </c>
    </row>
    <row r="945" spans="8:10" ht="14.45">
      <c r="H945" s="136">
        <v>2145</v>
      </c>
      <c r="I945" s="136">
        <v>63</v>
      </c>
      <c r="J945" s="136" t="s">
        <v>200</v>
      </c>
    </row>
    <row r="946" spans="8:10" ht="14.45">
      <c r="H946" s="136">
        <v>2146</v>
      </c>
      <c r="I946" s="136">
        <v>63</v>
      </c>
      <c r="J946" s="136" t="s">
        <v>200</v>
      </c>
    </row>
    <row r="947" spans="8:10" ht="14.45">
      <c r="H947" s="136">
        <v>2147</v>
      </c>
      <c r="I947" s="136">
        <v>63</v>
      </c>
      <c r="J947" s="136" t="s">
        <v>200</v>
      </c>
    </row>
    <row r="948" spans="8:10" ht="14.45">
      <c r="H948" s="136">
        <v>2148</v>
      </c>
      <c r="I948" s="136">
        <v>63</v>
      </c>
      <c r="J948" s="136" t="s">
        <v>200</v>
      </c>
    </row>
    <row r="949" spans="8:10" ht="14.45">
      <c r="H949" s="136">
        <v>2150</v>
      </c>
      <c r="I949" s="136">
        <v>63</v>
      </c>
      <c r="J949" s="136" t="s">
        <v>200</v>
      </c>
    </row>
    <row r="950" spans="8:10" ht="14.45">
      <c r="H950" s="136">
        <v>2151</v>
      </c>
      <c r="I950" s="136">
        <v>63</v>
      </c>
      <c r="J950" s="136" t="s">
        <v>200</v>
      </c>
    </row>
    <row r="951" spans="8:10" ht="14.45">
      <c r="H951" s="136">
        <v>2152</v>
      </c>
      <c r="I951" s="136">
        <v>63</v>
      </c>
      <c r="J951" s="136" t="s">
        <v>200</v>
      </c>
    </row>
    <row r="952" spans="8:10" ht="14.45">
      <c r="H952" s="136">
        <v>2153</v>
      </c>
      <c r="I952" s="136">
        <v>63</v>
      </c>
      <c r="J952" s="136" t="s">
        <v>200</v>
      </c>
    </row>
    <row r="953" spans="8:10" ht="14.45">
      <c r="H953" s="136">
        <v>2154</v>
      </c>
      <c r="I953" s="136">
        <v>63</v>
      </c>
      <c r="J953" s="136" t="s">
        <v>200</v>
      </c>
    </row>
    <row r="954" spans="8:10" ht="14.45">
      <c r="H954" s="136">
        <v>2155</v>
      </c>
      <c r="I954" s="136">
        <v>63</v>
      </c>
      <c r="J954" s="136" t="s">
        <v>200</v>
      </c>
    </row>
    <row r="955" spans="8:10" ht="14.45">
      <c r="H955" s="136">
        <v>2156</v>
      </c>
      <c r="I955" s="136">
        <v>63</v>
      </c>
      <c r="J955" s="136" t="s">
        <v>200</v>
      </c>
    </row>
    <row r="956" spans="8:10" ht="14.45">
      <c r="H956" s="136">
        <v>2157</v>
      </c>
      <c r="I956" s="136">
        <v>63</v>
      </c>
      <c r="J956" s="136" t="s">
        <v>200</v>
      </c>
    </row>
    <row r="957" spans="8:10" ht="14.45">
      <c r="H957" s="136">
        <v>2158</v>
      </c>
      <c r="I957" s="136">
        <v>63</v>
      </c>
      <c r="J957" s="136" t="s">
        <v>200</v>
      </c>
    </row>
    <row r="958" spans="8:10" ht="14.45">
      <c r="H958" s="136">
        <v>2159</v>
      </c>
      <c r="I958" s="136">
        <v>63</v>
      </c>
      <c r="J958" s="136" t="s">
        <v>200</v>
      </c>
    </row>
    <row r="959" spans="8:10" ht="14.45">
      <c r="H959" s="136">
        <v>2160</v>
      </c>
      <c r="I959" s="136">
        <v>63</v>
      </c>
      <c r="J959" s="136" t="s">
        <v>200</v>
      </c>
    </row>
    <row r="960" spans="8:10" ht="14.45">
      <c r="H960" s="136">
        <v>2161</v>
      </c>
      <c r="I960" s="136">
        <v>63</v>
      </c>
      <c r="J960" s="136" t="s">
        <v>200</v>
      </c>
    </row>
    <row r="961" spans="8:10" ht="14.45">
      <c r="H961" s="136">
        <v>2162</v>
      </c>
      <c r="I961" s="136">
        <v>63</v>
      </c>
      <c r="J961" s="136" t="s">
        <v>200</v>
      </c>
    </row>
    <row r="962" spans="8:10" ht="14.45">
      <c r="H962" s="136">
        <v>2163</v>
      </c>
      <c r="I962" s="136">
        <v>63</v>
      </c>
      <c r="J962" s="136" t="s">
        <v>200</v>
      </c>
    </row>
    <row r="963" spans="8:10" ht="14.45">
      <c r="H963" s="136">
        <v>2164</v>
      </c>
      <c r="I963" s="136">
        <v>63</v>
      </c>
      <c r="J963" s="136" t="s">
        <v>200</v>
      </c>
    </row>
    <row r="964" spans="8:10" ht="14.45">
      <c r="H964" s="136">
        <v>2165</v>
      </c>
      <c r="I964" s="136">
        <v>63</v>
      </c>
      <c r="J964" s="136" t="s">
        <v>200</v>
      </c>
    </row>
    <row r="965" spans="8:10" ht="14.45">
      <c r="H965" s="136">
        <v>2166</v>
      </c>
      <c r="I965" s="136">
        <v>63</v>
      </c>
      <c r="J965" s="136" t="s">
        <v>200</v>
      </c>
    </row>
    <row r="966" spans="8:10" ht="14.45">
      <c r="H966" s="136">
        <v>2167</v>
      </c>
      <c r="I966" s="136">
        <v>63</v>
      </c>
      <c r="J966" s="136" t="s">
        <v>200</v>
      </c>
    </row>
    <row r="967" spans="8:10" ht="14.45">
      <c r="H967" s="136">
        <v>2168</v>
      </c>
      <c r="I967" s="136">
        <v>63</v>
      </c>
      <c r="J967" s="136" t="s">
        <v>200</v>
      </c>
    </row>
    <row r="968" spans="8:10" ht="14.45">
      <c r="H968" s="136">
        <v>2169</v>
      </c>
      <c r="I968" s="136">
        <v>63</v>
      </c>
      <c r="J968" s="136" t="s">
        <v>200</v>
      </c>
    </row>
    <row r="969" spans="8:10" ht="14.45">
      <c r="H969" s="136">
        <v>2170</v>
      </c>
      <c r="I969" s="136">
        <v>63</v>
      </c>
      <c r="J969" s="136" t="s">
        <v>200</v>
      </c>
    </row>
    <row r="970" spans="8:10" ht="14.45">
      <c r="H970" s="136">
        <v>2171</v>
      </c>
      <c r="I970" s="136">
        <v>63</v>
      </c>
      <c r="J970" s="136" t="s">
        <v>200</v>
      </c>
    </row>
    <row r="971" spans="8:10" ht="14.45">
      <c r="H971" s="136">
        <v>2173</v>
      </c>
      <c r="I971" s="136">
        <v>63</v>
      </c>
      <c r="J971" s="136" t="s">
        <v>200</v>
      </c>
    </row>
    <row r="972" spans="8:10" ht="14.45">
      <c r="H972" s="136">
        <v>2174</v>
      </c>
      <c r="I972" s="136">
        <v>63</v>
      </c>
      <c r="J972" s="136" t="s">
        <v>200</v>
      </c>
    </row>
    <row r="973" spans="8:10" ht="14.45">
      <c r="H973" s="136">
        <v>2175</v>
      </c>
      <c r="I973" s="136">
        <v>63</v>
      </c>
      <c r="J973" s="136" t="s">
        <v>200</v>
      </c>
    </row>
    <row r="974" spans="8:10" ht="14.45">
      <c r="H974" s="136">
        <v>2176</v>
      </c>
      <c r="I974" s="136">
        <v>63</v>
      </c>
      <c r="J974" s="136" t="s">
        <v>200</v>
      </c>
    </row>
    <row r="975" spans="8:10" ht="14.45">
      <c r="H975" s="136">
        <v>2177</v>
      </c>
      <c r="I975" s="136">
        <v>63</v>
      </c>
      <c r="J975" s="136" t="s">
        <v>200</v>
      </c>
    </row>
    <row r="976" spans="8:10" ht="14.45">
      <c r="H976" s="136">
        <v>2178</v>
      </c>
      <c r="I976" s="136">
        <v>63</v>
      </c>
      <c r="J976" s="136" t="s">
        <v>200</v>
      </c>
    </row>
    <row r="977" spans="8:10" ht="14.45">
      <c r="H977" s="136">
        <v>2190</v>
      </c>
      <c r="I977" s="136">
        <v>63</v>
      </c>
      <c r="J977" s="136" t="s">
        <v>200</v>
      </c>
    </row>
    <row r="978" spans="8:10" ht="14.45">
      <c r="H978" s="136">
        <v>2191</v>
      </c>
      <c r="I978" s="136">
        <v>63</v>
      </c>
      <c r="J978" s="136" t="s">
        <v>200</v>
      </c>
    </row>
    <row r="979" spans="8:10" ht="14.45">
      <c r="H979" s="136">
        <v>2192</v>
      </c>
      <c r="I979" s="136">
        <v>63</v>
      </c>
      <c r="J979" s="136" t="s">
        <v>200</v>
      </c>
    </row>
    <row r="980" spans="8:10" ht="14.45">
      <c r="H980" s="136">
        <v>2193</v>
      </c>
      <c r="I980" s="136">
        <v>63</v>
      </c>
      <c r="J980" s="136" t="s">
        <v>200</v>
      </c>
    </row>
    <row r="981" spans="8:10" ht="14.45">
      <c r="H981" s="136">
        <v>2194</v>
      </c>
      <c r="I981" s="136">
        <v>63</v>
      </c>
      <c r="J981" s="136" t="s">
        <v>200</v>
      </c>
    </row>
    <row r="982" spans="8:10" ht="14.45">
      <c r="H982" s="136">
        <v>2195</v>
      </c>
      <c r="I982" s="136">
        <v>63</v>
      </c>
      <c r="J982" s="136" t="s">
        <v>200</v>
      </c>
    </row>
    <row r="983" spans="8:10" ht="14.45">
      <c r="H983" s="136">
        <v>2196</v>
      </c>
      <c r="I983" s="136">
        <v>63</v>
      </c>
      <c r="J983" s="136" t="s">
        <v>200</v>
      </c>
    </row>
    <row r="984" spans="8:10" ht="14.45">
      <c r="H984" s="136">
        <v>2197</v>
      </c>
      <c r="I984" s="136">
        <v>63</v>
      </c>
      <c r="J984" s="136" t="s">
        <v>200</v>
      </c>
    </row>
    <row r="985" spans="8:10" ht="14.45">
      <c r="H985" s="136">
        <v>2198</v>
      </c>
      <c r="I985" s="136">
        <v>63</v>
      </c>
      <c r="J985" s="136" t="s">
        <v>200</v>
      </c>
    </row>
    <row r="986" spans="8:10" ht="14.45">
      <c r="H986" s="136">
        <v>2199</v>
      </c>
      <c r="I986" s="136">
        <v>63</v>
      </c>
      <c r="J986" s="136" t="s">
        <v>200</v>
      </c>
    </row>
    <row r="987" spans="8:10" ht="14.45">
      <c r="H987" s="136">
        <v>2200</v>
      </c>
      <c r="I987" s="136">
        <v>63</v>
      </c>
      <c r="J987" s="136" t="s">
        <v>200</v>
      </c>
    </row>
    <row r="988" spans="8:10" ht="14.45">
      <c r="H988" s="136">
        <v>2201</v>
      </c>
      <c r="I988" s="136">
        <v>63</v>
      </c>
      <c r="J988" s="136" t="s">
        <v>200</v>
      </c>
    </row>
    <row r="989" spans="8:10" ht="14.45">
      <c r="H989" s="136">
        <v>2202</v>
      </c>
      <c r="I989" s="136">
        <v>63</v>
      </c>
      <c r="J989" s="136" t="s">
        <v>200</v>
      </c>
    </row>
    <row r="990" spans="8:10" ht="14.45">
      <c r="H990" s="136">
        <v>2203</v>
      </c>
      <c r="I990" s="136">
        <v>63</v>
      </c>
      <c r="J990" s="136" t="s">
        <v>200</v>
      </c>
    </row>
    <row r="991" spans="8:10" ht="14.45">
      <c r="H991" s="136">
        <v>2204</v>
      </c>
      <c r="I991" s="136">
        <v>63</v>
      </c>
      <c r="J991" s="136" t="s">
        <v>200</v>
      </c>
    </row>
    <row r="992" spans="8:10" ht="14.45">
      <c r="H992" s="136">
        <v>2205</v>
      </c>
      <c r="I992" s="136">
        <v>63</v>
      </c>
      <c r="J992" s="136" t="s">
        <v>200</v>
      </c>
    </row>
    <row r="993" spans="8:10" ht="14.45">
      <c r="H993" s="136">
        <v>2206</v>
      </c>
      <c r="I993" s="136">
        <v>63</v>
      </c>
      <c r="J993" s="136" t="s">
        <v>200</v>
      </c>
    </row>
    <row r="994" spans="8:10" ht="14.45">
      <c r="H994" s="136">
        <v>2207</v>
      </c>
      <c r="I994" s="136">
        <v>63</v>
      </c>
      <c r="J994" s="136" t="s">
        <v>200</v>
      </c>
    </row>
    <row r="995" spans="8:10" ht="14.45">
      <c r="H995" s="136">
        <v>2208</v>
      </c>
      <c r="I995" s="136">
        <v>63</v>
      </c>
      <c r="J995" s="136" t="s">
        <v>200</v>
      </c>
    </row>
    <row r="996" spans="8:10" ht="14.45">
      <c r="H996" s="136">
        <v>2209</v>
      </c>
      <c r="I996" s="136">
        <v>63</v>
      </c>
      <c r="J996" s="136" t="s">
        <v>200</v>
      </c>
    </row>
    <row r="997" spans="8:10" ht="14.45">
      <c r="H997" s="136">
        <v>2210</v>
      </c>
      <c r="I997" s="136">
        <v>63</v>
      </c>
      <c r="J997" s="136" t="s">
        <v>200</v>
      </c>
    </row>
    <row r="998" spans="8:10" ht="14.45">
      <c r="H998" s="136">
        <v>2211</v>
      </c>
      <c r="I998" s="136">
        <v>63</v>
      </c>
      <c r="J998" s="136" t="s">
        <v>200</v>
      </c>
    </row>
    <row r="999" spans="8:10" ht="14.45">
      <c r="H999" s="136">
        <v>2212</v>
      </c>
      <c r="I999" s="136">
        <v>63</v>
      </c>
      <c r="J999" s="136" t="s">
        <v>200</v>
      </c>
    </row>
    <row r="1000" spans="8:10" ht="14.45">
      <c r="H1000" s="136">
        <v>2213</v>
      </c>
      <c r="I1000" s="136">
        <v>63</v>
      </c>
      <c r="J1000" s="136" t="s">
        <v>200</v>
      </c>
    </row>
    <row r="1001" spans="8:10" ht="14.45">
      <c r="H1001" s="136">
        <v>2214</v>
      </c>
      <c r="I1001" s="136">
        <v>63</v>
      </c>
      <c r="J1001" s="136" t="s">
        <v>200</v>
      </c>
    </row>
    <row r="1002" spans="8:10" ht="14.45">
      <c r="H1002" s="136">
        <v>2215</v>
      </c>
      <c r="I1002" s="136">
        <v>63</v>
      </c>
      <c r="J1002" s="136" t="s">
        <v>200</v>
      </c>
    </row>
    <row r="1003" spans="8:10" ht="14.45">
      <c r="H1003" s="136">
        <v>2216</v>
      </c>
      <c r="I1003" s="136">
        <v>63</v>
      </c>
      <c r="J1003" s="136" t="s">
        <v>200</v>
      </c>
    </row>
    <row r="1004" spans="8:10" ht="14.45">
      <c r="H1004" s="136">
        <v>2217</v>
      </c>
      <c r="I1004" s="136">
        <v>63</v>
      </c>
      <c r="J1004" s="136" t="s">
        <v>200</v>
      </c>
    </row>
    <row r="1005" spans="8:10" ht="14.45">
      <c r="H1005" s="136">
        <v>2218</v>
      </c>
      <c r="I1005" s="136">
        <v>63</v>
      </c>
      <c r="J1005" s="136" t="s">
        <v>200</v>
      </c>
    </row>
    <row r="1006" spans="8:10" ht="14.45">
      <c r="H1006" s="136">
        <v>2219</v>
      </c>
      <c r="I1006" s="136">
        <v>63</v>
      </c>
      <c r="J1006" s="136" t="s">
        <v>200</v>
      </c>
    </row>
    <row r="1007" spans="8:10" ht="14.45">
      <c r="H1007" s="136">
        <v>2220</v>
      </c>
      <c r="I1007" s="136">
        <v>63</v>
      </c>
      <c r="J1007" s="136" t="s">
        <v>200</v>
      </c>
    </row>
    <row r="1008" spans="8:10" ht="14.45">
      <c r="H1008" s="136">
        <v>2221</v>
      </c>
      <c r="I1008" s="136">
        <v>63</v>
      </c>
      <c r="J1008" s="136" t="s">
        <v>200</v>
      </c>
    </row>
    <row r="1009" spans="8:10" ht="14.45">
      <c r="H1009" s="136">
        <v>2222</v>
      </c>
      <c r="I1009" s="136">
        <v>63</v>
      </c>
      <c r="J1009" s="136" t="s">
        <v>200</v>
      </c>
    </row>
    <row r="1010" spans="8:10" ht="14.45">
      <c r="H1010" s="136">
        <v>2223</v>
      </c>
      <c r="I1010" s="136">
        <v>63</v>
      </c>
      <c r="J1010" s="136" t="s">
        <v>200</v>
      </c>
    </row>
    <row r="1011" spans="8:10" ht="14.45">
      <c r="H1011" s="136">
        <v>2224</v>
      </c>
      <c r="I1011" s="136">
        <v>63</v>
      </c>
      <c r="J1011" s="136" t="s">
        <v>200</v>
      </c>
    </row>
    <row r="1012" spans="8:10" ht="14.45">
      <c r="H1012" s="136">
        <v>2225</v>
      </c>
      <c r="I1012" s="136">
        <v>63</v>
      </c>
      <c r="J1012" s="136" t="s">
        <v>200</v>
      </c>
    </row>
    <row r="1013" spans="8:10" ht="14.45">
      <c r="H1013" s="136">
        <v>2226</v>
      </c>
      <c r="I1013" s="136">
        <v>63</v>
      </c>
      <c r="J1013" s="136" t="s">
        <v>200</v>
      </c>
    </row>
    <row r="1014" spans="8:10" ht="14.45">
      <c r="H1014" s="136">
        <v>2227</v>
      </c>
      <c r="I1014" s="136">
        <v>63</v>
      </c>
      <c r="J1014" s="136" t="s">
        <v>200</v>
      </c>
    </row>
    <row r="1015" spans="8:10" ht="14.45">
      <c r="H1015" s="136">
        <v>2228</v>
      </c>
      <c r="I1015" s="136">
        <v>63</v>
      </c>
      <c r="J1015" s="136" t="s">
        <v>200</v>
      </c>
    </row>
    <row r="1016" spans="8:10" ht="14.45">
      <c r="H1016" s="136">
        <v>2229</v>
      </c>
      <c r="I1016" s="136">
        <v>63</v>
      </c>
      <c r="J1016" s="136" t="s">
        <v>200</v>
      </c>
    </row>
    <row r="1017" spans="8:10" ht="14.45">
      <c r="H1017" s="136">
        <v>2230</v>
      </c>
      <c r="I1017" s="136">
        <v>63</v>
      </c>
      <c r="J1017" s="136" t="s">
        <v>200</v>
      </c>
    </row>
    <row r="1018" spans="8:10" ht="14.45">
      <c r="H1018" s="136">
        <v>2231</v>
      </c>
      <c r="I1018" s="136">
        <v>63</v>
      </c>
      <c r="J1018" s="136" t="s">
        <v>200</v>
      </c>
    </row>
    <row r="1019" spans="8:10" ht="14.45">
      <c r="H1019" s="136">
        <v>2232</v>
      </c>
      <c r="I1019" s="136">
        <v>63</v>
      </c>
      <c r="J1019" s="136" t="s">
        <v>200</v>
      </c>
    </row>
    <row r="1020" spans="8:10" ht="14.45">
      <c r="H1020" s="136">
        <v>2233</v>
      </c>
      <c r="I1020" s="136">
        <v>63</v>
      </c>
      <c r="J1020" s="136" t="s">
        <v>200</v>
      </c>
    </row>
    <row r="1021" spans="8:10" ht="14.45">
      <c r="H1021" s="136">
        <v>2234</v>
      </c>
      <c r="I1021" s="136">
        <v>63</v>
      </c>
      <c r="J1021" s="136" t="s">
        <v>200</v>
      </c>
    </row>
    <row r="1022" spans="8:10" ht="14.45">
      <c r="H1022" s="136">
        <v>2250</v>
      </c>
      <c r="I1022" s="136">
        <v>61</v>
      </c>
      <c r="J1022" s="136" t="s">
        <v>200</v>
      </c>
    </row>
    <row r="1023" spans="8:10" ht="14.45">
      <c r="H1023" s="136">
        <v>2251</v>
      </c>
      <c r="I1023" s="136">
        <v>61</v>
      </c>
      <c r="J1023" s="136" t="s">
        <v>200</v>
      </c>
    </row>
    <row r="1024" spans="8:10" ht="14.45">
      <c r="H1024" s="136">
        <v>2252</v>
      </c>
      <c r="I1024" s="136">
        <v>61</v>
      </c>
      <c r="J1024" s="136" t="s">
        <v>200</v>
      </c>
    </row>
    <row r="1025" spans="8:10" ht="14.45">
      <c r="H1025" s="136">
        <v>2256</v>
      </c>
      <c r="I1025" s="136">
        <v>61</v>
      </c>
      <c r="J1025" s="136" t="s">
        <v>200</v>
      </c>
    </row>
    <row r="1026" spans="8:10" ht="14.45">
      <c r="H1026" s="136">
        <v>2257</v>
      </c>
      <c r="I1026" s="136">
        <v>61</v>
      </c>
      <c r="J1026" s="136" t="s">
        <v>200</v>
      </c>
    </row>
    <row r="1027" spans="8:10" ht="14.45">
      <c r="H1027" s="136">
        <v>2258</v>
      </c>
      <c r="I1027" s="136">
        <v>61</v>
      </c>
      <c r="J1027" s="136" t="s">
        <v>200</v>
      </c>
    </row>
    <row r="1028" spans="8:10" ht="14.45">
      <c r="H1028" s="136">
        <v>2259</v>
      </c>
      <c r="I1028" s="136">
        <v>61</v>
      </c>
      <c r="J1028" s="136" t="s">
        <v>200</v>
      </c>
    </row>
    <row r="1029" spans="8:10" ht="14.45">
      <c r="H1029" s="136">
        <v>2260</v>
      </c>
      <c r="I1029" s="136">
        <v>61</v>
      </c>
      <c r="J1029" s="136" t="s">
        <v>200</v>
      </c>
    </row>
    <row r="1030" spans="8:10" ht="14.45">
      <c r="H1030" s="136">
        <v>2261</v>
      </c>
      <c r="I1030" s="136">
        <v>61</v>
      </c>
      <c r="J1030" s="136" t="s">
        <v>200</v>
      </c>
    </row>
    <row r="1031" spans="8:10" ht="14.45">
      <c r="H1031" s="136">
        <v>2262</v>
      </c>
      <c r="I1031" s="136">
        <v>61</v>
      </c>
      <c r="J1031" s="136" t="s">
        <v>200</v>
      </c>
    </row>
    <row r="1032" spans="8:10" ht="14.45">
      <c r="H1032" s="136">
        <v>2263</v>
      </c>
      <c r="I1032" s="136">
        <v>61</v>
      </c>
      <c r="J1032" s="136" t="s">
        <v>200</v>
      </c>
    </row>
    <row r="1033" spans="8:10" ht="14.45">
      <c r="H1033" s="136">
        <v>2264</v>
      </c>
      <c r="I1033" s="136">
        <v>61</v>
      </c>
      <c r="J1033" s="136" t="s">
        <v>200</v>
      </c>
    </row>
    <row r="1034" spans="8:10" ht="14.45">
      <c r="H1034" s="136">
        <v>2265</v>
      </c>
      <c r="I1034" s="136">
        <v>61</v>
      </c>
      <c r="J1034" s="136" t="s">
        <v>200</v>
      </c>
    </row>
    <row r="1035" spans="8:10" ht="14.45">
      <c r="H1035" s="136">
        <v>2267</v>
      </c>
      <c r="I1035" s="136">
        <v>61</v>
      </c>
      <c r="J1035" s="136" t="s">
        <v>200</v>
      </c>
    </row>
    <row r="1036" spans="8:10" ht="14.45">
      <c r="H1036" s="136">
        <v>2278</v>
      </c>
      <c r="I1036" s="136">
        <v>61</v>
      </c>
      <c r="J1036" s="136" t="s">
        <v>200</v>
      </c>
    </row>
    <row r="1037" spans="8:10" ht="14.45">
      <c r="H1037" s="136">
        <v>2280</v>
      </c>
      <c r="I1037" s="136">
        <v>61</v>
      </c>
      <c r="J1037" s="136" t="s">
        <v>200</v>
      </c>
    </row>
    <row r="1038" spans="8:10" ht="14.45">
      <c r="H1038" s="136">
        <v>2281</v>
      </c>
      <c r="I1038" s="136">
        <v>61</v>
      </c>
      <c r="J1038" s="136" t="s">
        <v>200</v>
      </c>
    </row>
    <row r="1039" spans="8:10" ht="14.45">
      <c r="H1039" s="136">
        <v>2282</v>
      </c>
      <c r="I1039" s="136">
        <v>61</v>
      </c>
      <c r="J1039" s="136" t="s">
        <v>200</v>
      </c>
    </row>
    <row r="1040" spans="8:10" ht="14.45">
      <c r="H1040" s="136">
        <v>2283</v>
      </c>
      <c r="I1040" s="136">
        <v>61</v>
      </c>
      <c r="J1040" s="136" t="s">
        <v>200</v>
      </c>
    </row>
    <row r="1041" spans="8:10" ht="14.45">
      <c r="H1041" s="136">
        <v>2284</v>
      </c>
      <c r="I1041" s="136">
        <v>61</v>
      </c>
      <c r="J1041" s="136" t="s">
        <v>200</v>
      </c>
    </row>
    <row r="1042" spans="8:10" ht="14.45">
      <c r="H1042" s="136">
        <v>2285</v>
      </c>
      <c r="I1042" s="136">
        <v>61</v>
      </c>
      <c r="J1042" s="136" t="s">
        <v>200</v>
      </c>
    </row>
    <row r="1043" spans="8:10" ht="14.45">
      <c r="H1043" s="136">
        <v>2286</v>
      </c>
      <c r="I1043" s="136">
        <v>61</v>
      </c>
      <c r="J1043" s="136" t="s">
        <v>200</v>
      </c>
    </row>
    <row r="1044" spans="8:10" ht="14.45">
      <c r="H1044" s="136">
        <v>2287</v>
      </c>
      <c r="I1044" s="136">
        <v>61</v>
      </c>
      <c r="J1044" s="136" t="s">
        <v>200</v>
      </c>
    </row>
    <row r="1045" spans="8:10" ht="14.45">
      <c r="H1045" s="136">
        <v>2289</v>
      </c>
      <c r="I1045" s="136">
        <v>61</v>
      </c>
      <c r="J1045" s="136" t="s">
        <v>200</v>
      </c>
    </row>
    <row r="1046" spans="8:10" ht="14.45">
      <c r="H1046" s="136">
        <v>2290</v>
      </c>
      <c r="I1046" s="136">
        <v>61</v>
      </c>
      <c r="J1046" s="136" t="s">
        <v>200</v>
      </c>
    </row>
    <row r="1047" spans="8:10" ht="14.45">
      <c r="H1047" s="136">
        <v>2291</v>
      </c>
      <c r="I1047" s="136">
        <v>61</v>
      </c>
      <c r="J1047" s="136" t="s">
        <v>200</v>
      </c>
    </row>
    <row r="1048" spans="8:10" ht="14.45">
      <c r="H1048" s="136">
        <v>2292</v>
      </c>
      <c r="I1048" s="136">
        <v>61</v>
      </c>
      <c r="J1048" s="136" t="s">
        <v>200</v>
      </c>
    </row>
    <row r="1049" spans="8:10" ht="14.45">
      <c r="H1049" s="136">
        <v>2293</v>
      </c>
      <c r="I1049" s="136">
        <v>61</v>
      </c>
      <c r="J1049" s="136" t="s">
        <v>200</v>
      </c>
    </row>
    <row r="1050" spans="8:10" ht="14.45">
      <c r="H1050" s="136">
        <v>2294</v>
      </c>
      <c r="I1050" s="136">
        <v>61</v>
      </c>
      <c r="J1050" s="136" t="s">
        <v>200</v>
      </c>
    </row>
    <row r="1051" spans="8:10" ht="14.45">
      <c r="H1051" s="136">
        <v>2295</v>
      </c>
      <c r="I1051" s="136">
        <v>61</v>
      </c>
      <c r="J1051" s="136" t="s">
        <v>200</v>
      </c>
    </row>
    <row r="1052" spans="8:10" ht="14.45">
      <c r="H1052" s="136">
        <v>2296</v>
      </c>
      <c r="I1052" s="136">
        <v>61</v>
      </c>
      <c r="J1052" s="136" t="s">
        <v>200</v>
      </c>
    </row>
    <row r="1053" spans="8:10" ht="14.45">
      <c r="H1053" s="136">
        <v>2297</v>
      </c>
      <c r="I1053" s="136">
        <v>61</v>
      </c>
      <c r="J1053" s="136" t="s">
        <v>200</v>
      </c>
    </row>
    <row r="1054" spans="8:10" ht="14.45">
      <c r="H1054" s="136">
        <v>2298</v>
      </c>
      <c r="I1054" s="136">
        <v>61</v>
      </c>
      <c r="J1054" s="136" t="s">
        <v>200</v>
      </c>
    </row>
    <row r="1055" spans="8:10" ht="14.45">
      <c r="H1055" s="136">
        <v>2299</v>
      </c>
      <c r="I1055" s="136">
        <v>61</v>
      </c>
      <c r="J1055" s="136" t="s">
        <v>200</v>
      </c>
    </row>
    <row r="1056" spans="8:10" ht="14.45">
      <c r="H1056" s="136">
        <v>2300</v>
      </c>
      <c r="I1056" s="136">
        <v>61</v>
      </c>
      <c r="J1056" s="136" t="s">
        <v>200</v>
      </c>
    </row>
    <row r="1057" spans="8:10" ht="14.45">
      <c r="H1057" s="136">
        <v>2302</v>
      </c>
      <c r="I1057" s="136">
        <v>61</v>
      </c>
      <c r="J1057" s="136" t="s">
        <v>200</v>
      </c>
    </row>
    <row r="1058" spans="8:10" ht="14.45">
      <c r="H1058" s="136">
        <v>2303</v>
      </c>
      <c r="I1058" s="136">
        <v>61</v>
      </c>
      <c r="J1058" s="136" t="s">
        <v>200</v>
      </c>
    </row>
    <row r="1059" spans="8:10" ht="14.45">
      <c r="H1059" s="136">
        <v>2304</v>
      </c>
      <c r="I1059" s="136">
        <v>61</v>
      </c>
      <c r="J1059" s="136" t="s">
        <v>200</v>
      </c>
    </row>
    <row r="1060" spans="8:10" ht="14.45">
      <c r="H1060" s="136">
        <v>2305</v>
      </c>
      <c r="I1060" s="136">
        <v>61</v>
      </c>
      <c r="J1060" s="136" t="s">
        <v>200</v>
      </c>
    </row>
    <row r="1061" spans="8:10" ht="14.45">
      <c r="H1061" s="136">
        <v>2306</v>
      </c>
      <c r="I1061" s="136">
        <v>61</v>
      </c>
      <c r="J1061" s="136" t="s">
        <v>200</v>
      </c>
    </row>
    <row r="1062" spans="8:10" ht="14.45">
      <c r="H1062" s="136">
        <v>2307</v>
      </c>
      <c r="I1062" s="136">
        <v>61</v>
      </c>
      <c r="J1062" s="136" t="s">
        <v>200</v>
      </c>
    </row>
    <row r="1063" spans="8:10" ht="14.45">
      <c r="H1063" s="136">
        <v>2308</v>
      </c>
      <c r="I1063" s="136">
        <v>61</v>
      </c>
      <c r="J1063" s="136" t="s">
        <v>200</v>
      </c>
    </row>
    <row r="1064" spans="8:10" ht="14.45">
      <c r="H1064" s="136">
        <v>2309</v>
      </c>
      <c r="I1064" s="136">
        <v>61</v>
      </c>
      <c r="J1064" s="136" t="s">
        <v>200</v>
      </c>
    </row>
    <row r="1065" spans="8:10" ht="14.45">
      <c r="H1065" s="136">
        <v>2310</v>
      </c>
      <c r="I1065" s="136">
        <v>61</v>
      </c>
      <c r="J1065" s="136" t="s">
        <v>200</v>
      </c>
    </row>
    <row r="1066" spans="8:10" ht="14.45">
      <c r="H1066" s="136">
        <v>2311</v>
      </c>
      <c r="I1066" s="136">
        <v>61</v>
      </c>
      <c r="J1066" s="136" t="s">
        <v>200</v>
      </c>
    </row>
    <row r="1067" spans="8:10" ht="14.45">
      <c r="H1067" s="136">
        <v>2312</v>
      </c>
      <c r="I1067" s="136">
        <v>61</v>
      </c>
      <c r="J1067" s="136" t="s">
        <v>200</v>
      </c>
    </row>
    <row r="1068" spans="8:10" ht="14.45">
      <c r="H1068" s="136">
        <v>2314</v>
      </c>
      <c r="I1068" s="136">
        <v>61</v>
      </c>
      <c r="J1068" s="136" t="s">
        <v>200</v>
      </c>
    </row>
    <row r="1069" spans="8:10" ht="14.45">
      <c r="H1069" s="136">
        <v>2315</v>
      </c>
      <c r="I1069" s="136">
        <v>61</v>
      </c>
      <c r="J1069" s="136" t="s">
        <v>200</v>
      </c>
    </row>
    <row r="1070" spans="8:10" ht="14.45">
      <c r="H1070" s="136">
        <v>2316</v>
      </c>
      <c r="I1070" s="136">
        <v>61</v>
      </c>
      <c r="J1070" s="136" t="s">
        <v>200</v>
      </c>
    </row>
    <row r="1071" spans="8:10" ht="14.45">
      <c r="H1071" s="136">
        <v>2317</v>
      </c>
      <c r="I1071" s="136">
        <v>61</v>
      </c>
      <c r="J1071" s="136" t="s">
        <v>200</v>
      </c>
    </row>
    <row r="1072" spans="8:10" ht="14.45">
      <c r="H1072" s="136">
        <v>2318</v>
      </c>
      <c r="I1072" s="136">
        <v>61</v>
      </c>
      <c r="J1072" s="136" t="s">
        <v>200</v>
      </c>
    </row>
    <row r="1073" spans="8:10" ht="14.45">
      <c r="H1073" s="136">
        <v>2319</v>
      </c>
      <c r="I1073" s="136">
        <v>61</v>
      </c>
      <c r="J1073" s="136" t="s">
        <v>200</v>
      </c>
    </row>
    <row r="1074" spans="8:10" ht="14.45">
      <c r="H1074" s="136">
        <v>2320</v>
      </c>
      <c r="I1074" s="136">
        <v>61</v>
      </c>
      <c r="J1074" s="136" t="s">
        <v>200</v>
      </c>
    </row>
    <row r="1075" spans="8:10" ht="14.45">
      <c r="H1075" s="136">
        <v>2321</v>
      </c>
      <c r="I1075" s="136">
        <v>61</v>
      </c>
      <c r="J1075" s="136" t="s">
        <v>200</v>
      </c>
    </row>
    <row r="1076" spans="8:10" ht="14.45">
      <c r="H1076" s="136">
        <v>2322</v>
      </c>
      <c r="I1076" s="136">
        <v>61</v>
      </c>
      <c r="J1076" s="136" t="s">
        <v>200</v>
      </c>
    </row>
    <row r="1077" spans="8:10" ht="14.45">
      <c r="H1077" s="136">
        <v>2323</v>
      </c>
      <c r="I1077" s="136">
        <v>61</v>
      </c>
      <c r="J1077" s="136" t="s">
        <v>200</v>
      </c>
    </row>
    <row r="1078" spans="8:10" ht="14.45">
      <c r="H1078" s="136">
        <v>2324</v>
      </c>
      <c r="I1078" s="136">
        <v>61</v>
      </c>
      <c r="J1078" s="136" t="s">
        <v>200</v>
      </c>
    </row>
    <row r="1079" spans="8:10" ht="14.45">
      <c r="H1079" s="136">
        <v>2325</v>
      </c>
      <c r="I1079" s="136">
        <v>61</v>
      </c>
      <c r="J1079" s="136" t="s">
        <v>200</v>
      </c>
    </row>
    <row r="1080" spans="8:10" ht="14.45">
      <c r="H1080" s="136">
        <v>2326</v>
      </c>
      <c r="I1080" s="136">
        <v>61</v>
      </c>
      <c r="J1080" s="136" t="s">
        <v>200</v>
      </c>
    </row>
    <row r="1081" spans="8:10" ht="14.45">
      <c r="H1081" s="136">
        <v>2327</v>
      </c>
      <c r="I1081" s="136">
        <v>61</v>
      </c>
      <c r="J1081" s="136" t="s">
        <v>200</v>
      </c>
    </row>
    <row r="1082" spans="8:10" ht="14.45">
      <c r="H1082" s="136">
        <v>2328</v>
      </c>
      <c r="I1082" s="136">
        <v>61</v>
      </c>
      <c r="J1082" s="136" t="s">
        <v>200</v>
      </c>
    </row>
    <row r="1083" spans="8:10" ht="14.45">
      <c r="H1083" s="136">
        <v>2329</v>
      </c>
      <c r="I1083" s="136">
        <v>61</v>
      </c>
      <c r="J1083" s="136" t="s">
        <v>200</v>
      </c>
    </row>
    <row r="1084" spans="8:10" ht="14.45">
      <c r="H1084" s="136">
        <v>2330</v>
      </c>
      <c r="I1084" s="136">
        <v>61</v>
      </c>
      <c r="J1084" s="136" t="s">
        <v>200</v>
      </c>
    </row>
    <row r="1085" spans="8:10" ht="14.45">
      <c r="H1085" s="136">
        <v>2331</v>
      </c>
      <c r="I1085" s="136">
        <v>61</v>
      </c>
      <c r="J1085" s="136" t="s">
        <v>200</v>
      </c>
    </row>
    <row r="1086" spans="8:10" ht="14.45">
      <c r="H1086" s="136">
        <v>2333</v>
      </c>
      <c r="I1086" s="136">
        <v>61</v>
      </c>
      <c r="J1086" s="136" t="s">
        <v>200</v>
      </c>
    </row>
    <row r="1087" spans="8:10" ht="14.45">
      <c r="H1087" s="136">
        <v>2334</v>
      </c>
      <c r="I1087" s="136">
        <v>61</v>
      </c>
      <c r="J1087" s="136" t="s">
        <v>200</v>
      </c>
    </row>
    <row r="1088" spans="8:10" ht="14.45">
      <c r="H1088" s="136">
        <v>2335</v>
      </c>
      <c r="I1088" s="136">
        <v>61</v>
      </c>
      <c r="J1088" s="136" t="s">
        <v>200</v>
      </c>
    </row>
    <row r="1089" spans="8:10" ht="14.45">
      <c r="H1089" s="136">
        <v>2336</v>
      </c>
      <c r="I1089" s="136">
        <v>61</v>
      </c>
      <c r="J1089" s="136" t="s">
        <v>200</v>
      </c>
    </row>
    <row r="1090" spans="8:10" ht="14.45">
      <c r="H1090" s="136">
        <v>2337</v>
      </c>
      <c r="I1090" s="136">
        <v>61</v>
      </c>
      <c r="J1090" s="136" t="s">
        <v>200</v>
      </c>
    </row>
    <row r="1091" spans="8:10" ht="14.45">
      <c r="H1091" s="136">
        <v>2338</v>
      </c>
      <c r="I1091" s="136">
        <v>61</v>
      </c>
      <c r="J1091" s="136" t="s">
        <v>200</v>
      </c>
    </row>
    <row r="1092" spans="8:10" ht="14.45">
      <c r="H1092" s="136">
        <v>2339</v>
      </c>
      <c r="I1092" s="136">
        <v>61</v>
      </c>
      <c r="J1092" s="136" t="s">
        <v>200</v>
      </c>
    </row>
    <row r="1093" spans="8:10" ht="14.45">
      <c r="H1093" s="136">
        <v>2340</v>
      </c>
      <c r="I1093" s="136">
        <v>55</v>
      </c>
      <c r="J1093" s="136" t="s">
        <v>200</v>
      </c>
    </row>
    <row r="1094" spans="8:10" ht="14.45">
      <c r="H1094" s="136">
        <v>2341</v>
      </c>
      <c r="I1094" s="136">
        <v>55</v>
      </c>
      <c r="J1094" s="136" t="s">
        <v>200</v>
      </c>
    </row>
    <row r="1095" spans="8:10" ht="14.45">
      <c r="H1095" s="136">
        <v>2342</v>
      </c>
      <c r="I1095" s="136">
        <v>55</v>
      </c>
      <c r="J1095" s="136" t="s">
        <v>200</v>
      </c>
    </row>
    <row r="1096" spans="8:10" ht="14.45">
      <c r="H1096" s="136">
        <v>2343</v>
      </c>
      <c r="I1096" s="136">
        <v>55</v>
      </c>
      <c r="J1096" s="136" t="s">
        <v>200</v>
      </c>
    </row>
    <row r="1097" spans="8:10" ht="14.45">
      <c r="H1097" s="136">
        <v>2344</v>
      </c>
      <c r="I1097" s="136">
        <v>55</v>
      </c>
      <c r="J1097" s="136" t="s">
        <v>200</v>
      </c>
    </row>
    <row r="1098" spans="8:10" ht="14.45">
      <c r="H1098" s="136">
        <v>2345</v>
      </c>
      <c r="I1098" s="136">
        <v>55</v>
      </c>
      <c r="J1098" s="136" t="s">
        <v>200</v>
      </c>
    </row>
    <row r="1099" spans="8:10" ht="14.45">
      <c r="H1099" s="136">
        <v>2346</v>
      </c>
      <c r="I1099" s="136">
        <v>55</v>
      </c>
      <c r="J1099" s="136" t="s">
        <v>200</v>
      </c>
    </row>
    <row r="1100" spans="8:10" ht="14.45">
      <c r="H1100" s="136">
        <v>2347</v>
      </c>
      <c r="I1100" s="136">
        <v>55</v>
      </c>
      <c r="J1100" s="136" t="s">
        <v>200</v>
      </c>
    </row>
    <row r="1101" spans="8:10" ht="14.45">
      <c r="H1101" s="136">
        <v>2348</v>
      </c>
      <c r="I1101" s="136">
        <v>55</v>
      </c>
      <c r="J1101" s="136" t="s">
        <v>200</v>
      </c>
    </row>
    <row r="1102" spans="8:10" ht="14.45">
      <c r="H1102" s="136">
        <v>2350</v>
      </c>
      <c r="I1102" s="136">
        <v>59</v>
      </c>
      <c r="J1102" s="136" t="s">
        <v>200</v>
      </c>
    </row>
    <row r="1103" spans="8:10" ht="14.45">
      <c r="H1103" s="136">
        <v>2351</v>
      </c>
      <c r="I1103" s="136">
        <v>59</v>
      </c>
      <c r="J1103" s="136" t="s">
        <v>200</v>
      </c>
    </row>
    <row r="1104" spans="8:10" ht="14.45">
      <c r="H1104" s="136">
        <v>2352</v>
      </c>
      <c r="I1104" s="136">
        <v>55</v>
      </c>
      <c r="J1104" s="136" t="s">
        <v>200</v>
      </c>
    </row>
    <row r="1105" spans="8:10" ht="14.45">
      <c r="H1105" s="136">
        <v>2353</v>
      </c>
      <c r="I1105" s="136">
        <v>55</v>
      </c>
      <c r="J1105" s="136" t="s">
        <v>200</v>
      </c>
    </row>
    <row r="1106" spans="8:10" ht="14.45">
      <c r="H1106" s="136">
        <v>2354</v>
      </c>
      <c r="I1106" s="136">
        <v>59</v>
      </c>
      <c r="J1106" s="136" t="s">
        <v>200</v>
      </c>
    </row>
    <row r="1107" spans="8:10" ht="14.45">
      <c r="H1107" s="136">
        <v>2355</v>
      </c>
      <c r="I1107" s="136">
        <v>55</v>
      </c>
      <c r="J1107" s="136" t="s">
        <v>200</v>
      </c>
    </row>
    <row r="1108" spans="8:10" ht="14.45">
      <c r="H1108" s="136">
        <v>2356</v>
      </c>
      <c r="I1108" s="136">
        <v>56</v>
      </c>
      <c r="J1108" s="136" t="s">
        <v>200</v>
      </c>
    </row>
    <row r="1109" spans="8:10" ht="14.45">
      <c r="H1109" s="136">
        <v>2357</v>
      </c>
      <c r="I1109" s="136">
        <v>56</v>
      </c>
      <c r="J1109" s="136" t="s">
        <v>200</v>
      </c>
    </row>
    <row r="1110" spans="8:10" ht="14.45">
      <c r="H1110" s="136">
        <v>2358</v>
      </c>
      <c r="I1110" s="136">
        <v>59</v>
      </c>
      <c r="J1110" s="136" t="s">
        <v>200</v>
      </c>
    </row>
    <row r="1111" spans="8:10" ht="14.45">
      <c r="H1111" s="136">
        <v>2359</v>
      </c>
      <c r="I1111" s="136">
        <v>59</v>
      </c>
      <c r="J1111" s="136" t="s">
        <v>200</v>
      </c>
    </row>
    <row r="1112" spans="8:10" ht="14.45">
      <c r="H1112" s="136">
        <v>2360</v>
      </c>
      <c r="I1112" s="136">
        <v>59</v>
      </c>
      <c r="J1112" s="136" t="s">
        <v>200</v>
      </c>
    </row>
    <row r="1113" spans="8:10" ht="14.45">
      <c r="H1113" s="136">
        <v>2361</v>
      </c>
      <c r="I1113" s="136">
        <v>55</v>
      </c>
      <c r="J1113" s="136" t="s">
        <v>200</v>
      </c>
    </row>
    <row r="1114" spans="8:10" ht="14.45">
      <c r="H1114" s="136">
        <v>2365</v>
      </c>
      <c r="I1114" s="136">
        <v>59</v>
      </c>
      <c r="J1114" s="136" t="s">
        <v>200</v>
      </c>
    </row>
    <row r="1115" spans="8:10" ht="14.45">
      <c r="H1115" s="136">
        <v>2369</v>
      </c>
      <c r="I1115" s="136">
        <v>59</v>
      </c>
      <c r="J1115" s="136" t="s">
        <v>200</v>
      </c>
    </row>
    <row r="1116" spans="8:10" ht="14.45">
      <c r="H1116" s="136">
        <v>2370</v>
      </c>
      <c r="I1116" s="136">
        <v>59</v>
      </c>
      <c r="J1116" s="136" t="s">
        <v>200</v>
      </c>
    </row>
    <row r="1117" spans="8:10" ht="14.45">
      <c r="H1117" s="136">
        <v>2371</v>
      </c>
      <c r="I1117" s="136">
        <v>59</v>
      </c>
      <c r="J1117" s="136" t="s">
        <v>200</v>
      </c>
    </row>
    <row r="1118" spans="8:10" ht="14.45">
      <c r="H1118" s="136">
        <v>2372</v>
      </c>
      <c r="I1118" s="136">
        <v>59</v>
      </c>
      <c r="J1118" s="136" t="s">
        <v>200</v>
      </c>
    </row>
    <row r="1119" spans="8:10" ht="14.45">
      <c r="H1119" s="136">
        <v>2379</v>
      </c>
      <c r="I1119" s="136">
        <v>55</v>
      </c>
      <c r="J1119" s="136" t="s">
        <v>200</v>
      </c>
    </row>
    <row r="1120" spans="8:10" ht="14.45">
      <c r="H1120" s="136">
        <v>2380</v>
      </c>
      <c r="I1120" s="136">
        <v>55</v>
      </c>
      <c r="J1120" s="136" t="s">
        <v>200</v>
      </c>
    </row>
    <row r="1121" spans="8:10" ht="14.45">
      <c r="H1121" s="136">
        <v>2381</v>
      </c>
      <c r="I1121" s="136">
        <v>55</v>
      </c>
      <c r="J1121" s="136" t="s">
        <v>200</v>
      </c>
    </row>
    <row r="1122" spans="8:10" ht="14.45">
      <c r="H1122" s="136">
        <v>2382</v>
      </c>
      <c r="I1122" s="136">
        <v>55</v>
      </c>
      <c r="J1122" s="136" t="s">
        <v>200</v>
      </c>
    </row>
    <row r="1123" spans="8:10" ht="14.45">
      <c r="H1123" s="136">
        <v>2386</v>
      </c>
      <c r="I1123" s="136">
        <v>55</v>
      </c>
      <c r="J1123" s="136" t="s">
        <v>200</v>
      </c>
    </row>
    <row r="1124" spans="8:10" ht="14.45">
      <c r="H1124" s="136">
        <v>2387</v>
      </c>
      <c r="I1124" s="136">
        <v>55</v>
      </c>
      <c r="J1124" s="136" t="s">
        <v>200</v>
      </c>
    </row>
    <row r="1125" spans="8:10" ht="14.45">
      <c r="H1125" s="136">
        <v>2388</v>
      </c>
      <c r="I1125" s="136">
        <v>55</v>
      </c>
      <c r="J1125" s="136" t="s">
        <v>200</v>
      </c>
    </row>
    <row r="1126" spans="8:10" ht="14.45">
      <c r="H1126" s="136">
        <v>2390</v>
      </c>
      <c r="I1126" s="136">
        <v>55</v>
      </c>
      <c r="J1126" s="136" t="s">
        <v>200</v>
      </c>
    </row>
    <row r="1127" spans="8:10" ht="14.45">
      <c r="H1127" s="136">
        <v>2395</v>
      </c>
      <c r="I1127" s="136">
        <v>56</v>
      </c>
      <c r="J1127" s="136" t="s">
        <v>200</v>
      </c>
    </row>
    <row r="1128" spans="8:10" ht="14.45">
      <c r="H1128" s="136">
        <v>2396</v>
      </c>
      <c r="I1128" s="136">
        <v>55</v>
      </c>
      <c r="J1128" s="136" t="s">
        <v>200</v>
      </c>
    </row>
    <row r="1129" spans="8:10" ht="14.45">
      <c r="H1129" s="136">
        <v>2397</v>
      </c>
      <c r="I1129" s="136">
        <v>55</v>
      </c>
      <c r="J1129" s="136" t="s">
        <v>200</v>
      </c>
    </row>
    <row r="1130" spans="8:10" ht="14.45">
      <c r="H1130" s="136">
        <v>2398</v>
      </c>
      <c r="I1130" s="136">
        <v>55</v>
      </c>
      <c r="J1130" s="136" t="s">
        <v>200</v>
      </c>
    </row>
    <row r="1131" spans="8:10" ht="14.45">
      <c r="H1131" s="136">
        <v>2399</v>
      </c>
      <c r="I1131" s="136">
        <v>55</v>
      </c>
      <c r="J1131" s="136" t="s">
        <v>200</v>
      </c>
    </row>
    <row r="1132" spans="8:10" ht="14.45">
      <c r="H1132" s="136">
        <v>2400</v>
      </c>
      <c r="I1132" s="136">
        <v>55</v>
      </c>
      <c r="J1132" s="136" t="s">
        <v>200</v>
      </c>
    </row>
    <row r="1133" spans="8:10" ht="14.45">
      <c r="H1133" s="136">
        <v>2401</v>
      </c>
      <c r="I1133" s="136">
        <v>55</v>
      </c>
      <c r="J1133" s="136" t="s">
        <v>200</v>
      </c>
    </row>
    <row r="1134" spans="8:10" ht="14.45">
      <c r="H1134" s="136">
        <v>2402</v>
      </c>
      <c r="I1134" s="136">
        <v>55</v>
      </c>
      <c r="J1134" s="136" t="s">
        <v>200</v>
      </c>
    </row>
    <row r="1135" spans="8:10" ht="14.45">
      <c r="H1135" s="136">
        <v>2403</v>
      </c>
      <c r="I1135" s="136">
        <v>55</v>
      </c>
      <c r="J1135" s="136" t="s">
        <v>200</v>
      </c>
    </row>
    <row r="1136" spans="8:10" ht="14.45">
      <c r="H1136" s="136">
        <v>2404</v>
      </c>
      <c r="I1136" s="136">
        <v>55</v>
      </c>
      <c r="J1136" s="136" t="s">
        <v>200</v>
      </c>
    </row>
    <row r="1137" spans="8:10" ht="14.45">
      <c r="H1137" s="136">
        <v>2405</v>
      </c>
      <c r="I1137" s="136">
        <v>55</v>
      </c>
      <c r="J1137" s="136" t="s">
        <v>200</v>
      </c>
    </row>
    <row r="1138" spans="8:10" ht="14.45">
      <c r="H1138" s="136">
        <v>2406</v>
      </c>
      <c r="I1138" s="136">
        <v>55</v>
      </c>
      <c r="J1138" s="136" t="s">
        <v>200</v>
      </c>
    </row>
    <row r="1139" spans="8:10" ht="14.45">
      <c r="H1139" s="136">
        <v>2408</v>
      </c>
      <c r="I1139" s="136">
        <v>55</v>
      </c>
      <c r="J1139" s="136" t="s">
        <v>200</v>
      </c>
    </row>
    <row r="1140" spans="8:10" ht="14.45">
      <c r="H1140" s="136">
        <v>2409</v>
      </c>
      <c r="I1140" s="136">
        <v>55</v>
      </c>
      <c r="J1140" s="136" t="s">
        <v>200</v>
      </c>
    </row>
    <row r="1141" spans="8:10" ht="14.45">
      <c r="H1141" s="136">
        <v>2410</v>
      </c>
      <c r="I1141" s="136">
        <v>55</v>
      </c>
      <c r="J1141" s="136" t="s">
        <v>200</v>
      </c>
    </row>
    <row r="1142" spans="8:10" ht="14.45">
      <c r="H1142" s="136">
        <v>2411</v>
      </c>
      <c r="I1142" s="136">
        <v>55</v>
      </c>
      <c r="J1142" s="136" t="s">
        <v>200</v>
      </c>
    </row>
    <row r="1143" spans="8:10" ht="14.45">
      <c r="H1143" s="136">
        <v>2415</v>
      </c>
      <c r="I1143" s="136">
        <v>61</v>
      </c>
      <c r="J1143" s="136" t="s">
        <v>200</v>
      </c>
    </row>
    <row r="1144" spans="8:10" ht="14.45">
      <c r="H1144" s="136">
        <v>2420</v>
      </c>
      <c r="I1144" s="136">
        <v>61</v>
      </c>
      <c r="J1144" s="136" t="s">
        <v>200</v>
      </c>
    </row>
    <row r="1145" spans="8:10" ht="14.45">
      <c r="H1145" s="136">
        <v>2421</v>
      </c>
      <c r="I1145" s="136">
        <v>61</v>
      </c>
      <c r="J1145" s="136" t="s">
        <v>200</v>
      </c>
    </row>
    <row r="1146" spans="8:10" ht="14.45">
      <c r="H1146" s="136">
        <v>2422</v>
      </c>
      <c r="I1146" s="136">
        <v>60</v>
      </c>
      <c r="J1146" s="136" t="s">
        <v>200</v>
      </c>
    </row>
    <row r="1147" spans="8:10" ht="14.45">
      <c r="H1147" s="136">
        <v>2423</v>
      </c>
      <c r="I1147" s="136">
        <v>60</v>
      </c>
      <c r="J1147" s="136" t="s">
        <v>200</v>
      </c>
    </row>
    <row r="1148" spans="8:10" ht="14.45">
      <c r="H1148" s="136">
        <v>2424</v>
      </c>
      <c r="I1148" s="136">
        <v>60</v>
      </c>
      <c r="J1148" s="136" t="s">
        <v>200</v>
      </c>
    </row>
    <row r="1149" spans="8:10" ht="14.45">
      <c r="H1149" s="136">
        <v>2425</v>
      </c>
      <c r="I1149" s="136">
        <v>61</v>
      </c>
      <c r="J1149" s="136" t="s">
        <v>200</v>
      </c>
    </row>
    <row r="1150" spans="8:10" ht="14.45">
      <c r="H1150" s="136">
        <v>2426</v>
      </c>
      <c r="I1150" s="136">
        <v>60</v>
      </c>
      <c r="J1150" s="136" t="s">
        <v>200</v>
      </c>
    </row>
    <row r="1151" spans="8:10" ht="14.45">
      <c r="H1151" s="136">
        <v>2427</v>
      </c>
      <c r="I1151" s="136">
        <v>60</v>
      </c>
      <c r="J1151" s="136" t="s">
        <v>200</v>
      </c>
    </row>
    <row r="1152" spans="8:10" ht="14.45">
      <c r="H1152" s="136">
        <v>2428</v>
      </c>
      <c r="I1152" s="136">
        <v>60</v>
      </c>
      <c r="J1152" s="136" t="s">
        <v>200</v>
      </c>
    </row>
    <row r="1153" spans="8:10" ht="14.45">
      <c r="H1153" s="136">
        <v>2429</v>
      </c>
      <c r="I1153" s="136">
        <v>60</v>
      </c>
      <c r="J1153" s="136" t="s">
        <v>200</v>
      </c>
    </row>
    <row r="1154" spans="8:10" ht="14.45">
      <c r="H1154" s="136">
        <v>2430</v>
      </c>
      <c r="I1154" s="136">
        <v>60</v>
      </c>
      <c r="J1154" s="136" t="s">
        <v>200</v>
      </c>
    </row>
    <row r="1155" spans="8:10" ht="14.45">
      <c r="H1155" s="136">
        <v>2431</v>
      </c>
      <c r="I1155" s="136">
        <v>60</v>
      </c>
      <c r="J1155" s="136" t="s">
        <v>200</v>
      </c>
    </row>
    <row r="1156" spans="8:10" ht="14.45">
      <c r="H1156" s="136">
        <v>2439</v>
      </c>
      <c r="I1156" s="136">
        <v>60</v>
      </c>
      <c r="J1156" s="136" t="s">
        <v>200</v>
      </c>
    </row>
    <row r="1157" spans="8:10" ht="14.45">
      <c r="H1157" s="136">
        <v>2440</v>
      </c>
      <c r="I1157" s="136">
        <v>60</v>
      </c>
      <c r="J1157" s="136" t="s">
        <v>200</v>
      </c>
    </row>
    <row r="1158" spans="8:10" ht="14.45">
      <c r="H1158" s="136">
        <v>2441</v>
      </c>
      <c r="I1158" s="136">
        <v>60</v>
      </c>
      <c r="J1158" s="136" t="s">
        <v>200</v>
      </c>
    </row>
    <row r="1159" spans="8:10" ht="14.45">
      <c r="H1159" s="136">
        <v>2442</v>
      </c>
      <c r="I1159" s="136">
        <v>60</v>
      </c>
      <c r="J1159" s="136" t="s">
        <v>200</v>
      </c>
    </row>
    <row r="1160" spans="8:10" ht="14.45">
      <c r="H1160" s="136">
        <v>2443</v>
      </c>
      <c r="I1160" s="136">
        <v>60</v>
      </c>
      <c r="J1160" s="136" t="s">
        <v>200</v>
      </c>
    </row>
    <row r="1161" spans="8:10" ht="14.45">
      <c r="H1161" s="136">
        <v>2444</v>
      </c>
      <c r="I1161" s="136">
        <v>60</v>
      </c>
      <c r="J1161" s="136" t="s">
        <v>200</v>
      </c>
    </row>
    <row r="1162" spans="8:10" ht="14.45">
      <c r="H1162" s="136">
        <v>2445</v>
      </c>
      <c r="I1162" s="136">
        <v>60</v>
      </c>
      <c r="J1162" s="136" t="s">
        <v>200</v>
      </c>
    </row>
    <row r="1163" spans="8:10" ht="14.45">
      <c r="H1163" s="136">
        <v>2446</v>
      </c>
      <c r="I1163" s="136">
        <v>60</v>
      </c>
      <c r="J1163" s="136" t="s">
        <v>200</v>
      </c>
    </row>
    <row r="1164" spans="8:10" ht="14.45">
      <c r="H1164" s="136">
        <v>2447</v>
      </c>
      <c r="I1164" s="136">
        <v>60</v>
      </c>
      <c r="J1164" s="136" t="s">
        <v>200</v>
      </c>
    </row>
    <row r="1165" spans="8:10" ht="14.45">
      <c r="H1165" s="136">
        <v>2448</v>
      </c>
      <c r="I1165" s="136">
        <v>60</v>
      </c>
      <c r="J1165" s="136" t="s">
        <v>200</v>
      </c>
    </row>
    <row r="1166" spans="8:10" ht="14.45">
      <c r="H1166" s="136">
        <v>2449</v>
      </c>
      <c r="I1166" s="136">
        <v>60</v>
      </c>
      <c r="J1166" s="136" t="s">
        <v>200</v>
      </c>
    </row>
    <row r="1167" spans="8:10" ht="14.45">
      <c r="H1167" s="136">
        <v>2450</v>
      </c>
      <c r="I1167" s="136">
        <v>60</v>
      </c>
      <c r="J1167" s="136" t="s">
        <v>200</v>
      </c>
    </row>
    <row r="1168" spans="8:10" ht="14.45">
      <c r="H1168" s="136">
        <v>2452</v>
      </c>
      <c r="I1168" s="136">
        <v>60</v>
      </c>
      <c r="J1168" s="136" t="s">
        <v>200</v>
      </c>
    </row>
    <row r="1169" spans="8:10" ht="14.45">
      <c r="H1169" s="136">
        <v>2453</v>
      </c>
      <c r="I1169" s="136">
        <v>60</v>
      </c>
      <c r="J1169" s="136" t="s">
        <v>200</v>
      </c>
    </row>
    <row r="1170" spans="8:10" ht="14.45">
      <c r="H1170" s="136">
        <v>2454</v>
      </c>
      <c r="I1170" s="136">
        <v>60</v>
      </c>
      <c r="J1170" s="136" t="s">
        <v>200</v>
      </c>
    </row>
    <row r="1171" spans="8:10" ht="14.45">
      <c r="H1171" s="136">
        <v>2455</v>
      </c>
      <c r="I1171" s="136">
        <v>60</v>
      </c>
      <c r="J1171" s="136" t="s">
        <v>200</v>
      </c>
    </row>
    <row r="1172" spans="8:10" ht="14.45">
      <c r="H1172" s="136">
        <v>2456</v>
      </c>
      <c r="I1172" s="136">
        <v>60</v>
      </c>
      <c r="J1172" s="136" t="s">
        <v>200</v>
      </c>
    </row>
    <row r="1173" spans="8:10" ht="14.45">
      <c r="H1173" s="136">
        <v>2460</v>
      </c>
      <c r="I1173" s="136">
        <v>58</v>
      </c>
      <c r="J1173" s="136" t="s">
        <v>200</v>
      </c>
    </row>
    <row r="1174" spans="8:10" ht="14.45">
      <c r="H1174" s="136">
        <v>2462</v>
      </c>
      <c r="I1174" s="136">
        <v>58</v>
      </c>
      <c r="J1174" s="136" t="s">
        <v>200</v>
      </c>
    </row>
    <row r="1175" spans="8:10" ht="14.45">
      <c r="H1175" s="136">
        <v>2463</v>
      </c>
      <c r="I1175" s="136">
        <v>58</v>
      </c>
      <c r="J1175" s="136" t="s">
        <v>200</v>
      </c>
    </row>
    <row r="1176" spans="8:10" ht="14.45">
      <c r="H1176" s="136">
        <v>2464</v>
      </c>
      <c r="I1176" s="136">
        <v>58</v>
      </c>
      <c r="J1176" s="136" t="s">
        <v>200</v>
      </c>
    </row>
    <row r="1177" spans="8:10" ht="14.45">
      <c r="H1177" s="136">
        <v>2465</v>
      </c>
      <c r="I1177" s="136">
        <v>58</v>
      </c>
      <c r="J1177" s="136" t="s">
        <v>200</v>
      </c>
    </row>
    <row r="1178" spans="8:10" ht="14.45">
      <c r="H1178" s="136">
        <v>2466</v>
      </c>
      <c r="I1178" s="136">
        <v>58</v>
      </c>
      <c r="J1178" s="136" t="s">
        <v>200</v>
      </c>
    </row>
    <row r="1179" spans="8:10" ht="14.45">
      <c r="H1179" s="136">
        <v>2468</v>
      </c>
      <c r="I1179" s="136">
        <v>58</v>
      </c>
      <c r="J1179" s="136" t="s">
        <v>200</v>
      </c>
    </row>
    <row r="1180" spans="8:10" ht="14.45">
      <c r="H1180" s="136">
        <v>2469</v>
      </c>
      <c r="I1180" s="136">
        <v>58</v>
      </c>
      <c r="J1180" s="136" t="s">
        <v>200</v>
      </c>
    </row>
    <row r="1181" spans="8:10" ht="14.45">
      <c r="H1181" s="136">
        <v>2470</v>
      </c>
      <c r="I1181" s="136">
        <v>58</v>
      </c>
      <c r="J1181" s="136" t="s">
        <v>200</v>
      </c>
    </row>
    <row r="1182" spans="8:10" ht="14.45">
      <c r="H1182" s="136">
        <v>2471</v>
      </c>
      <c r="I1182" s="136">
        <v>58</v>
      </c>
      <c r="J1182" s="136" t="s">
        <v>200</v>
      </c>
    </row>
    <row r="1183" spans="8:10" ht="14.45">
      <c r="H1183" s="136">
        <v>2472</v>
      </c>
      <c r="I1183" s="136">
        <v>58</v>
      </c>
      <c r="J1183" s="136" t="s">
        <v>200</v>
      </c>
    </row>
    <row r="1184" spans="8:10" ht="14.45">
      <c r="H1184" s="136">
        <v>2473</v>
      </c>
      <c r="I1184" s="136">
        <v>58</v>
      </c>
      <c r="J1184" s="136" t="s">
        <v>200</v>
      </c>
    </row>
    <row r="1185" spans="8:10" ht="14.45">
      <c r="H1185" s="136">
        <v>2474</v>
      </c>
      <c r="I1185" s="136">
        <v>58</v>
      </c>
      <c r="J1185" s="136" t="s">
        <v>200</v>
      </c>
    </row>
    <row r="1186" spans="8:10" ht="14.45">
      <c r="H1186" s="136">
        <v>2475</v>
      </c>
      <c r="I1186" s="136">
        <v>59</v>
      </c>
      <c r="J1186" s="136" t="s">
        <v>200</v>
      </c>
    </row>
    <row r="1187" spans="8:10" ht="14.45">
      <c r="H1187" s="136">
        <v>2476</v>
      </c>
      <c r="I1187" s="136">
        <v>59</v>
      </c>
      <c r="J1187" s="136" t="s">
        <v>200</v>
      </c>
    </row>
    <row r="1188" spans="8:10" ht="14.45">
      <c r="H1188" s="136">
        <v>2477</v>
      </c>
      <c r="I1188" s="136">
        <v>58</v>
      </c>
      <c r="J1188" s="136" t="s">
        <v>200</v>
      </c>
    </row>
    <row r="1189" spans="8:10" ht="14.45">
      <c r="H1189" s="136">
        <v>2478</v>
      </c>
      <c r="I1189" s="136">
        <v>58</v>
      </c>
      <c r="J1189" s="136" t="s">
        <v>200</v>
      </c>
    </row>
    <row r="1190" spans="8:10" ht="14.45">
      <c r="H1190" s="136">
        <v>2479</v>
      </c>
      <c r="I1190" s="136">
        <v>58</v>
      </c>
      <c r="J1190" s="136" t="s">
        <v>200</v>
      </c>
    </row>
    <row r="1191" spans="8:10" ht="14.45">
      <c r="H1191" s="136">
        <v>2480</v>
      </c>
      <c r="I1191" s="136">
        <v>58</v>
      </c>
      <c r="J1191" s="136" t="s">
        <v>200</v>
      </c>
    </row>
    <row r="1192" spans="8:10" ht="14.45">
      <c r="H1192" s="136">
        <v>2481</v>
      </c>
      <c r="I1192" s="136">
        <v>58</v>
      </c>
      <c r="J1192" s="136" t="s">
        <v>200</v>
      </c>
    </row>
    <row r="1193" spans="8:10" ht="14.45">
      <c r="H1193" s="136">
        <v>2482</v>
      </c>
      <c r="I1193" s="136">
        <v>58</v>
      </c>
      <c r="J1193" s="136" t="s">
        <v>200</v>
      </c>
    </row>
    <row r="1194" spans="8:10" ht="14.45">
      <c r="H1194" s="136">
        <v>2483</v>
      </c>
      <c r="I1194" s="136">
        <v>58</v>
      </c>
      <c r="J1194" s="136" t="s">
        <v>200</v>
      </c>
    </row>
    <row r="1195" spans="8:10" ht="14.45">
      <c r="H1195" s="136">
        <v>2484</v>
      </c>
      <c r="I1195" s="136">
        <v>58</v>
      </c>
      <c r="J1195" s="136" t="s">
        <v>200</v>
      </c>
    </row>
    <row r="1196" spans="8:10" ht="14.45">
      <c r="H1196" s="136">
        <v>2485</v>
      </c>
      <c r="I1196" s="136">
        <v>58</v>
      </c>
      <c r="J1196" s="136" t="s">
        <v>200</v>
      </c>
    </row>
    <row r="1197" spans="8:10" ht="14.45">
      <c r="H1197" s="136">
        <v>2486</v>
      </c>
      <c r="I1197" s="136">
        <v>58</v>
      </c>
      <c r="J1197" s="136" t="s">
        <v>200</v>
      </c>
    </row>
    <row r="1198" spans="8:10" ht="14.45">
      <c r="H1198" s="136">
        <v>2487</v>
      </c>
      <c r="I1198" s="136">
        <v>58</v>
      </c>
      <c r="J1198" s="136" t="s">
        <v>200</v>
      </c>
    </row>
    <row r="1199" spans="8:10" ht="14.45">
      <c r="H1199" s="136">
        <v>2488</v>
      </c>
      <c r="I1199" s="136">
        <v>58</v>
      </c>
      <c r="J1199" s="136" t="s">
        <v>200</v>
      </c>
    </row>
    <row r="1200" spans="8:10" ht="14.45">
      <c r="H1200" s="136">
        <v>2489</v>
      </c>
      <c r="I1200" s="136">
        <v>58</v>
      </c>
      <c r="J1200" s="136" t="s">
        <v>200</v>
      </c>
    </row>
    <row r="1201" spans="8:10" ht="14.45">
      <c r="H1201" s="136">
        <v>2490</v>
      </c>
      <c r="I1201" s="136">
        <v>58</v>
      </c>
      <c r="J1201" s="136" t="s">
        <v>200</v>
      </c>
    </row>
    <row r="1202" spans="8:10" ht="14.45">
      <c r="H1202" s="136">
        <v>2500</v>
      </c>
      <c r="I1202" s="136">
        <v>65</v>
      </c>
      <c r="J1202" s="136" t="s">
        <v>200</v>
      </c>
    </row>
    <row r="1203" spans="8:10" ht="14.45">
      <c r="H1203" s="136">
        <v>2502</v>
      </c>
      <c r="I1203" s="136">
        <v>65</v>
      </c>
      <c r="J1203" s="136" t="s">
        <v>200</v>
      </c>
    </row>
    <row r="1204" spans="8:10" ht="14.45">
      <c r="H1204" s="136">
        <v>2505</v>
      </c>
      <c r="I1204" s="136">
        <v>65</v>
      </c>
      <c r="J1204" s="136" t="s">
        <v>200</v>
      </c>
    </row>
    <row r="1205" spans="8:10" ht="14.45">
      <c r="H1205" s="136">
        <v>2506</v>
      </c>
      <c r="I1205" s="136">
        <v>65</v>
      </c>
      <c r="J1205" s="136" t="s">
        <v>200</v>
      </c>
    </row>
    <row r="1206" spans="8:10" ht="14.45">
      <c r="H1206" s="136">
        <v>2508</v>
      </c>
      <c r="I1206" s="136">
        <v>65</v>
      </c>
      <c r="J1206" s="136" t="s">
        <v>200</v>
      </c>
    </row>
    <row r="1207" spans="8:10" ht="14.45">
      <c r="H1207" s="136">
        <v>2515</v>
      </c>
      <c r="I1207" s="136">
        <v>65</v>
      </c>
      <c r="J1207" s="136" t="s">
        <v>200</v>
      </c>
    </row>
    <row r="1208" spans="8:10" ht="14.45">
      <c r="H1208" s="136">
        <v>2516</v>
      </c>
      <c r="I1208" s="136">
        <v>65</v>
      </c>
      <c r="J1208" s="136" t="s">
        <v>200</v>
      </c>
    </row>
    <row r="1209" spans="8:10" ht="14.45">
      <c r="H1209" s="136">
        <v>2517</v>
      </c>
      <c r="I1209" s="136">
        <v>65</v>
      </c>
      <c r="J1209" s="136" t="s">
        <v>200</v>
      </c>
    </row>
    <row r="1210" spans="8:10" ht="14.45">
      <c r="H1210" s="136">
        <v>2518</v>
      </c>
      <c r="I1210" s="136">
        <v>65</v>
      </c>
      <c r="J1210" s="136" t="s">
        <v>200</v>
      </c>
    </row>
    <row r="1211" spans="8:10" ht="14.45">
      <c r="H1211" s="136">
        <v>2519</v>
      </c>
      <c r="I1211" s="136">
        <v>65</v>
      </c>
      <c r="J1211" s="136" t="s">
        <v>200</v>
      </c>
    </row>
    <row r="1212" spans="8:10" ht="14.45">
      <c r="H1212" s="136">
        <v>2520</v>
      </c>
      <c r="I1212" s="136">
        <v>65</v>
      </c>
      <c r="J1212" s="136" t="s">
        <v>200</v>
      </c>
    </row>
    <row r="1213" spans="8:10" ht="14.45">
      <c r="H1213" s="136">
        <v>2521</v>
      </c>
      <c r="I1213" s="136">
        <v>65</v>
      </c>
      <c r="J1213" s="136" t="s">
        <v>200</v>
      </c>
    </row>
    <row r="1214" spans="8:10" ht="14.45">
      <c r="H1214" s="136">
        <v>2522</v>
      </c>
      <c r="I1214" s="136">
        <v>65</v>
      </c>
      <c r="J1214" s="136" t="s">
        <v>200</v>
      </c>
    </row>
    <row r="1215" spans="8:10" ht="14.45">
      <c r="H1215" s="136">
        <v>2525</v>
      </c>
      <c r="I1215" s="136">
        <v>65</v>
      </c>
      <c r="J1215" s="136" t="s">
        <v>200</v>
      </c>
    </row>
    <row r="1216" spans="8:10" ht="14.45">
      <c r="H1216" s="136">
        <v>2526</v>
      </c>
      <c r="I1216" s="136">
        <v>65</v>
      </c>
      <c r="J1216" s="136" t="s">
        <v>200</v>
      </c>
    </row>
    <row r="1217" spans="8:10" ht="14.45">
      <c r="H1217" s="136">
        <v>2527</v>
      </c>
      <c r="I1217" s="136">
        <v>65</v>
      </c>
      <c r="J1217" s="136" t="s">
        <v>200</v>
      </c>
    </row>
    <row r="1218" spans="8:10" ht="14.45">
      <c r="H1218" s="136">
        <v>2528</v>
      </c>
      <c r="I1218" s="136">
        <v>65</v>
      </c>
      <c r="J1218" s="136" t="s">
        <v>200</v>
      </c>
    </row>
    <row r="1219" spans="8:10" ht="14.45">
      <c r="H1219" s="136">
        <v>2529</v>
      </c>
      <c r="I1219" s="136">
        <v>65</v>
      </c>
      <c r="J1219" s="136" t="s">
        <v>200</v>
      </c>
    </row>
    <row r="1220" spans="8:10" ht="14.45">
      <c r="H1220" s="136">
        <v>2530</v>
      </c>
      <c r="I1220" s="136">
        <v>65</v>
      </c>
      <c r="J1220" s="136" t="s">
        <v>200</v>
      </c>
    </row>
    <row r="1221" spans="8:10" ht="14.45">
      <c r="H1221" s="136">
        <v>2533</v>
      </c>
      <c r="I1221" s="136">
        <v>65</v>
      </c>
      <c r="J1221" s="136" t="s">
        <v>200</v>
      </c>
    </row>
    <row r="1222" spans="8:10" ht="14.45">
      <c r="H1222" s="136">
        <v>2534</v>
      </c>
      <c r="I1222" s="136">
        <v>65</v>
      </c>
      <c r="J1222" s="136" t="s">
        <v>200</v>
      </c>
    </row>
    <row r="1223" spans="8:10" ht="14.45">
      <c r="H1223" s="136">
        <v>2535</v>
      </c>
      <c r="I1223" s="136">
        <v>65</v>
      </c>
      <c r="J1223" s="136" t="s">
        <v>200</v>
      </c>
    </row>
    <row r="1224" spans="8:10" ht="14.45">
      <c r="H1224" s="136">
        <v>2536</v>
      </c>
      <c r="I1224" s="136">
        <v>65</v>
      </c>
      <c r="J1224" s="136" t="s">
        <v>200</v>
      </c>
    </row>
    <row r="1225" spans="8:10" ht="14.45">
      <c r="H1225" s="136">
        <v>2537</v>
      </c>
      <c r="I1225" s="136">
        <v>65</v>
      </c>
      <c r="J1225" s="136" t="s">
        <v>200</v>
      </c>
    </row>
    <row r="1226" spans="8:10" ht="14.45">
      <c r="H1226" s="136">
        <v>2538</v>
      </c>
      <c r="I1226" s="136">
        <v>65</v>
      </c>
      <c r="J1226" s="136" t="s">
        <v>200</v>
      </c>
    </row>
    <row r="1227" spans="8:10" ht="14.45">
      <c r="H1227" s="136">
        <v>2539</v>
      </c>
      <c r="I1227" s="136">
        <v>65</v>
      </c>
      <c r="J1227" s="136" t="s">
        <v>200</v>
      </c>
    </row>
    <row r="1228" spans="8:10" ht="14.45">
      <c r="H1228" s="136">
        <v>2540</v>
      </c>
      <c r="I1228" s="136">
        <v>65</v>
      </c>
      <c r="J1228" s="136" t="s">
        <v>200</v>
      </c>
    </row>
    <row r="1229" spans="8:10" ht="14.45">
      <c r="H1229" s="136">
        <v>2541</v>
      </c>
      <c r="I1229" s="136">
        <v>65</v>
      </c>
      <c r="J1229" s="136" t="s">
        <v>200</v>
      </c>
    </row>
    <row r="1230" spans="8:10" ht="14.45">
      <c r="H1230" s="136">
        <v>2545</v>
      </c>
      <c r="I1230" s="136">
        <v>65</v>
      </c>
      <c r="J1230" s="136" t="s">
        <v>200</v>
      </c>
    </row>
    <row r="1231" spans="8:10" ht="14.45">
      <c r="H1231" s="136">
        <v>2546</v>
      </c>
      <c r="I1231" s="136">
        <v>65</v>
      </c>
      <c r="J1231" s="136" t="s">
        <v>200</v>
      </c>
    </row>
    <row r="1232" spans="8:10" ht="14.45">
      <c r="H1232" s="136">
        <v>2548</v>
      </c>
      <c r="I1232" s="136">
        <v>65</v>
      </c>
      <c r="J1232" s="136" t="s">
        <v>200</v>
      </c>
    </row>
    <row r="1233" spans="8:10" ht="14.45">
      <c r="H1233" s="136">
        <v>2549</v>
      </c>
      <c r="I1233" s="136">
        <v>65</v>
      </c>
      <c r="J1233" s="136" t="s">
        <v>200</v>
      </c>
    </row>
    <row r="1234" spans="8:10" ht="14.45">
      <c r="H1234" s="136">
        <v>2550</v>
      </c>
      <c r="I1234" s="136">
        <v>65</v>
      </c>
      <c r="J1234" s="136" t="s">
        <v>200</v>
      </c>
    </row>
    <row r="1235" spans="8:10" ht="14.45">
      <c r="H1235" s="136">
        <v>2551</v>
      </c>
      <c r="I1235" s="136">
        <v>65</v>
      </c>
      <c r="J1235" s="136" t="s">
        <v>200</v>
      </c>
    </row>
    <row r="1236" spans="8:10" ht="14.45">
      <c r="H1236" s="136">
        <v>2556</v>
      </c>
      <c r="I1236" s="137">
        <v>63</v>
      </c>
      <c r="J1236" s="136" t="s">
        <v>200</v>
      </c>
    </row>
    <row r="1237" spans="8:10" ht="14.45">
      <c r="H1237" s="136">
        <v>2557</v>
      </c>
      <c r="I1237" s="137">
        <v>63</v>
      </c>
      <c r="J1237" s="136" t="s">
        <v>200</v>
      </c>
    </row>
    <row r="1238" spans="8:10" ht="14.45">
      <c r="H1238" s="136">
        <v>2558</v>
      </c>
      <c r="I1238" s="136">
        <v>63</v>
      </c>
      <c r="J1238" s="136" t="s">
        <v>200</v>
      </c>
    </row>
    <row r="1239" spans="8:10" ht="14.45">
      <c r="H1239" s="136">
        <v>2559</v>
      </c>
      <c r="I1239" s="136">
        <v>63</v>
      </c>
      <c r="J1239" s="136" t="s">
        <v>200</v>
      </c>
    </row>
    <row r="1240" spans="8:10" ht="14.45">
      <c r="H1240" s="136">
        <v>2560</v>
      </c>
      <c r="I1240" s="136">
        <v>63</v>
      </c>
      <c r="J1240" s="136" t="s">
        <v>200</v>
      </c>
    </row>
    <row r="1241" spans="8:10" ht="14.45">
      <c r="H1241" s="136">
        <v>2563</v>
      </c>
      <c r="I1241" s="136">
        <v>63</v>
      </c>
      <c r="J1241" s="136" t="s">
        <v>200</v>
      </c>
    </row>
    <row r="1242" spans="8:10" ht="14.45">
      <c r="H1242" s="136">
        <v>2564</v>
      </c>
      <c r="I1242" s="136">
        <v>63</v>
      </c>
      <c r="J1242" s="136" t="s">
        <v>200</v>
      </c>
    </row>
    <row r="1243" spans="8:10" ht="14.45">
      <c r="H1243" s="136">
        <v>2565</v>
      </c>
      <c r="I1243" s="136">
        <v>63</v>
      </c>
      <c r="J1243" s="136" t="s">
        <v>200</v>
      </c>
    </row>
    <row r="1244" spans="8:10" ht="14.45">
      <c r="H1244" s="136">
        <v>2566</v>
      </c>
      <c r="I1244" s="136">
        <v>63</v>
      </c>
      <c r="J1244" s="136" t="s">
        <v>200</v>
      </c>
    </row>
    <row r="1245" spans="8:10" ht="14.45">
      <c r="H1245" s="136">
        <v>2567</v>
      </c>
      <c r="I1245" s="136">
        <v>63</v>
      </c>
      <c r="J1245" s="136" t="s">
        <v>200</v>
      </c>
    </row>
    <row r="1246" spans="8:10" ht="14.45">
      <c r="H1246" s="136">
        <v>2568</v>
      </c>
      <c r="I1246" s="136">
        <v>63</v>
      </c>
      <c r="J1246" s="136" t="s">
        <v>200</v>
      </c>
    </row>
    <row r="1247" spans="8:10" ht="14.45">
      <c r="H1247" s="136">
        <v>2569</v>
      </c>
      <c r="I1247" s="136">
        <v>63</v>
      </c>
      <c r="J1247" s="136" t="s">
        <v>200</v>
      </c>
    </row>
    <row r="1248" spans="8:10" ht="14.45">
      <c r="H1248" s="136">
        <v>2570</v>
      </c>
      <c r="I1248" s="136">
        <v>63</v>
      </c>
      <c r="J1248" s="136" t="s">
        <v>200</v>
      </c>
    </row>
    <row r="1249" spans="8:10" ht="14.45">
      <c r="H1249" s="136">
        <v>2571</v>
      </c>
      <c r="I1249" s="136">
        <v>63</v>
      </c>
      <c r="J1249" s="136" t="s">
        <v>200</v>
      </c>
    </row>
    <row r="1250" spans="8:10" ht="14.45">
      <c r="H1250" s="136">
        <v>2572</v>
      </c>
      <c r="I1250" s="136">
        <v>63</v>
      </c>
      <c r="J1250" s="136" t="s">
        <v>200</v>
      </c>
    </row>
    <row r="1251" spans="8:10" ht="14.45">
      <c r="H1251" s="136">
        <v>2573</v>
      </c>
      <c r="I1251" s="136">
        <v>63</v>
      </c>
      <c r="J1251" s="136" t="s">
        <v>200</v>
      </c>
    </row>
    <row r="1252" spans="8:10" ht="14.45">
      <c r="H1252" s="136">
        <v>2574</v>
      </c>
      <c r="I1252" s="136">
        <v>63</v>
      </c>
      <c r="J1252" s="136" t="s">
        <v>200</v>
      </c>
    </row>
    <row r="1253" spans="8:10" ht="14.45">
      <c r="H1253" s="136">
        <v>2575</v>
      </c>
      <c r="I1253" s="136">
        <v>65</v>
      </c>
      <c r="J1253" s="136" t="s">
        <v>200</v>
      </c>
    </row>
    <row r="1254" spans="8:10" ht="14.45">
      <c r="H1254" s="136">
        <v>2576</v>
      </c>
      <c r="I1254" s="136">
        <v>65</v>
      </c>
      <c r="J1254" s="136" t="s">
        <v>200</v>
      </c>
    </row>
    <row r="1255" spans="8:10" ht="14.45">
      <c r="H1255" s="136">
        <v>2577</v>
      </c>
      <c r="I1255" s="136">
        <v>65</v>
      </c>
      <c r="J1255" s="136" t="s">
        <v>200</v>
      </c>
    </row>
    <row r="1256" spans="8:10" ht="14.45">
      <c r="H1256" s="136">
        <v>2578</v>
      </c>
      <c r="I1256" s="136">
        <v>65</v>
      </c>
      <c r="J1256" s="136" t="s">
        <v>200</v>
      </c>
    </row>
    <row r="1257" spans="8:10" ht="14.45">
      <c r="H1257" s="136">
        <v>2579</v>
      </c>
      <c r="I1257" s="136">
        <v>65</v>
      </c>
      <c r="J1257" s="136" t="s">
        <v>200</v>
      </c>
    </row>
    <row r="1258" spans="8:10" ht="14.45">
      <c r="H1258" s="136">
        <v>2580</v>
      </c>
      <c r="I1258" s="136">
        <v>64</v>
      </c>
      <c r="J1258" s="136" t="s">
        <v>200</v>
      </c>
    </row>
    <row r="1259" spans="8:10" ht="14.45">
      <c r="H1259" s="136">
        <v>2581</v>
      </c>
      <c r="I1259" s="136">
        <v>64</v>
      </c>
      <c r="J1259" s="136" t="s">
        <v>200</v>
      </c>
    </row>
    <row r="1260" spans="8:10" ht="14.45">
      <c r="H1260" s="136">
        <v>2582</v>
      </c>
      <c r="I1260" s="136">
        <v>64</v>
      </c>
      <c r="J1260" s="136" t="s">
        <v>200</v>
      </c>
    </row>
    <row r="1261" spans="8:10" ht="14.45">
      <c r="H1261" s="136">
        <v>2583</v>
      </c>
      <c r="I1261" s="136">
        <v>64</v>
      </c>
      <c r="J1261" s="136" t="s">
        <v>200</v>
      </c>
    </row>
    <row r="1262" spans="8:10" ht="14.45">
      <c r="H1262" s="136">
        <v>2584</v>
      </c>
      <c r="I1262" s="136">
        <v>57</v>
      </c>
      <c r="J1262" s="136" t="s">
        <v>200</v>
      </c>
    </row>
    <row r="1263" spans="8:10" ht="14.45">
      <c r="H1263" s="136">
        <v>2585</v>
      </c>
      <c r="I1263" s="136">
        <v>57</v>
      </c>
      <c r="J1263" s="136" t="s">
        <v>200</v>
      </c>
    </row>
    <row r="1264" spans="8:10" ht="14.45">
      <c r="H1264" s="136">
        <v>2586</v>
      </c>
      <c r="I1264" s="136">
        <v>57</v>
      </c>
      <c r="J1264" s="136" t="s">
        <v>200</v>
      </c>
    </row>
    <row r="1265" spans="8:10" ht="14.45">
      <c r="H1265" s="136">
        <v>2587</v>
      </c>
      <c r="I1265" s="136">
        <v>57</v>
      </c>
      <c r="J1265" s="136" t="s">
        <v>200</v>
      </c>
    </row>
    <row r="1266" spans="8:10" ht="14.45">
      <c r="H1266" s="136">
        <v>2588</v>
      </c>
      <c r="I1266" s="136">
        <v>57</v>
      </c>
      <c r="J1266" s="136" t="s">
        <v>200</v>
      </c>
    </row>
    <row r="1267" spans="8:10" ht="14.45">
      <c r="H1267" s="136">
        <v>2589</v>
      </c>
      <c r="I1267" s="136">
        <v>64</v>
      </c>
      <c r="J1267" s="136" t="s">
        <v>200</v>
      </c>
    </row>
    <row r="1268" spans="8:10" ht="14.45">
      <c r="H1268" s="136">
        <v>2590</v>
      </c>
      <c r="I1268" s="136">
        <v>57</v>
      </c>
      <c r="J1268" s="136" t="s">
        <v>200</v>
      </c>
    </row>
    <row r="1269" spans="8:10" ht="14.45">
      <c r="H1269" s="136">
        <v>2594</v>
      </c>
      <c r="I1269" s="136">
        <v>57</v>
      </c>
      <c r="J1269" s="136" t="s">
        <v>200</v>
      </c>
    </row>
    <row r="1270" spans="8:10" ht="14.45">
      <c r="H1270" s="136">
        <v>2600</v>
      </c>
      <c r="I1270" s="136">
        <v>64</v>
      </c>
      <c r="J1270" s="136" t="s">
        <v>131</v>
      </c>
    </row>
    <row r="1271" spans="8:10" ht="14.45">
      <c r="H1271" s="136">
        <v>2601</v>
      </c>
      <c r="I1271" s="136">
        <v>64</v>
      </c>
      <c r="J1271" s="136" t="s">
        <v>131</v>
      </c>
    </row>
    <row r="1272" spans="8:10" ht="14.45">
      <c r="H1272" s="136">
        <v>2602</v>
      </c>
      <c r="I1272" s="136">
        <v>64</v>
      </c>
      <c r="J1272" s="136" t="s">
        <v>131</v>
      </c>
    </row>
    <row r="1273" spans="8:10" ht="14.45">
      <c r="H1273" s="136">
        <v>2603</v>
      </c>
      <c r="I1273" s="136">
        <v>64</v>
      </c>
      <c r="J1273" s="136" t="s">
        <v>131</v>
      </c>
    </row>
    <row r="1274" spans="8:10" ht="14.45">
      <c r="H1274" s="136">
        <v>2604</v>
      </c>
      <c r="I1274" s="136">
        <v>64</v>
      </c>
      <c r="J1274" s="136" t="s">
        <v>131</v>
      </c>
    </row>
    <row r="1275" spans="8:10" ht="14.45">
      <c r="H1275" s="136">
        <v>2605</v>
      </c>
      <c r="I1275" s="136">
        <v>64</v>
      </c>
      <c r="J1275" s="136" t="s">
        <v>131</v>
      </c>
    </row>
    <row r="1276" spans="8:10" ht="14.45">
      <c r="H1276" s="136">
        <v>2606</v>
      </c>
      <c r="I1276" s="136">
        <v>64</v>
      </c>
      <c r="J1276" s="136" t="s">
        <v>131</v>
      </c>
    </row>
    <row r="1277" spans="8:10" ht="14.45">
      <c r="H1277" s="136">
        <v>2607</v>
      </c>
      <c r="I1277" s="136">
        <v>64</v>
      </c>
      <c r="J1277" s="136" t="s">
        <v>131</v>
      </c>
    </row>
    <row r="1278" spans="8:10" ht="14.45">
      <c r="H1278" s="136">
        <v>2608</v>
      </c>
      <c r="I1278" s="136">
        <v>64</v>
      </c>
      <c r="J1278" s="136" t="s">
        <v>131</v>
      </c>
    </row>
    <row r="1279" spans="8:10" ht="14.45">
      <c r="H1279" s="136">
        <v>2609</v>
      </c>
      <c r="I1279" s="136">
        <v>64</v>
      </c>
      <c r="J1279" s="136" t="s">
        <v>131</v>
      </c>
    </row>
    <row r="1280" spans="8:10" ht="14.45">
      <c r="H1280" s="136">
        <v>2610</v>
      </c>
      <c r="I1280" s="136">
        <v>64</v>
      </c>
      <c r="J1280" s="136" t="s">
        <v>131</v>
      </c>
    </row>
    <row r="1281" spans="8:10" ht="14.45">
      <c r="H1281" s="136">
        <v>2611</v>
      </c>
      <c r="I1281" s="136">
        <v>64</v>
      </c>
      <c r="J1281" s="136" t="s">
        <v>131</v>
      </c>
    </row>
    <row r="1282" spans="8:10" ht="14.45">
      <c r="H1282" s="136">
        <v>2612</v>
      </c>
      <c r="I1282" s="136">
        <v>64</v>
      </c>
      <c r="J1282" s="136" t="s">
        <v>131</v>
      </c>
    </row>
    <row r="1283" spans="8:10" ht="14.45">
      <c r="H1283" s="136">
        <v>2614</v>
      </c>
      <c r="I1283" s="136">
        <v>64</v>
      </c>
      <c r="J1283" s="136" t="s">
        <v>131</v>
      </c>
    </row>
    <row r="1284" spans="8:10" ht="14.45">
      <c r="H1284" s="136">
        <v>2615</v>
      </c>
      <c r="I1284" s="136">
        <v>64</v>
      </c>
      <c r="J1284" s="136" t="s">
        <v>131</v>
      </c>
    </row>
    <row r="1285" spans="8:10" ht="14.45">
      <c r="H1285" s="136">
        <v>2616</v>
      </c>
      <c r="I1285" s="136">
        <v>64</v>
      </c>
      <c r="J1285" s="136" t="s">
        <v>131</v>
      </c>
    </row>
    <row r="1286" spans="8:10" ht="14.45">
      <c r="H1286" s="136">
        <v>2617</v>
      </c>
      <c r="I1286" s="136">
        <v>64</v>
      </c>
      <c r="J1286" s="136" t="s">
        <v>131</v>
      </c>
    </row>
    <row r="1287" spans="8:10" ht="14.45">
      <c r="H1287" s="136">
        <v>2618</v>
      </c>
      <c r="I1287" s="136">
        <v>64</v>
      </c>
      <c r="J1287" s="136" t="s">
        <v>131</v>
      </c>
    </row>
    <row r="1288" spans="8:10" ht="14.45">
      <c r="H1288" s="136">
        <v>2619</v>
      </c>
      <c r="I1288" s="136">
        <v>64</v>
      </c>
      <c r="J1288" s="136" t="s">
        <v>200</v>
      </c>
    </row>
    <row r="1289" spans="8:10" ht="14.45">
      <c r="H1289" s="136">
        <v>2620</v>
      </c>
      <c r="I1289" s="136">
        <v>64</v>
      </c>
      <c r="J1289" s="136" t="s">
        <v>200</v>
      </c>
    </row>
    <row r="1290" spans="8:10" ht="14.45">
      <c r="H1290" s="136">
        <v>2621</v>
      </c>
      <c r="I1290" s="136">
        <v>64</v>
      </c>
      <c r="J1290" s="136" t="s">
        <v>200</v>
      </c>
    </row>
    <row r="1291" spans="8:10" ht="14.45">
      <c r="H1291" s="136">
        <v>2622</v>
      </c>
      <c r="I1291" s="136">
        <v>64</v>
      </c>
      <c r="J1291" s="136" t="s">
        <v>200</v>
      </c>
    </row>
    <row r="1292" spans="8:10" ht="14.45">
      <c r="H1292" s="136">
        <v>2623</v>
      </c>
      <c r="I1292" s="136">
        <v>64</v>
      </c>
      <c r="J1292" s="136" t="s">
        <v>200</v>
      </c>
    </row>
    <row r="1293" spans="8:10" ht="14.45">
      <c r="H1293" s="136">
        <v>2624</v>
      </c>
      <c r="I1293" s="136">
        <v>57</v>
      </c>
      <c r="J1293" s="136" t="s">
        <v>200</v>
      </c>
    </row>
    <row r="1294" spans="8:10" ht="14.45">
      <c r="H1294" s="136">
        <v>2625</v>
      </c>
      <c r="I1294" s="136">
        <v>57</v>
      </c>
      <c r="J1294" s="136" t="s">
        <v>200</v>
      </c>
    </row>
    <row r="1295" spans="8:10" ht="14.45">
      <c r="H1295" s="136">
        <v>2626</v>
      </c>
      <c r="I1295" s="136">
        <v>64</v>
      </c>
      <c r="J1295" s="136" t="s">
        <v>200</v>
      </c>
    </row>
    <row r="1296" spans="8:10" ht="14.45">
      <c r="H1296" s="136">
        <v>2627</v>
      </c>
      <c r="I1296" s="136">
        <v>64</v>
      </c>
      <c r="J1296" s="136" t="s">
        <v>200</v>
      </c>
    </row>
    <row r="1297" spans="8:10" ht="14.45">
      <c r="H1297" s="136">
        <v>2628</v>
      </c>
      <c r="I1297" s="136">
        <v>64</v>
      </c>
      <c r="J1297" s="136" t="s">
        <v>200</v>
      </c>
    </row>
    <row r="1298" spans="8:10" ht="14.45">
      <c r="H1298" s="136">
        <v>2629</v>
      </c>
      <c r="I1298" s="136">
        <v>64</v>
      </c>
      <c r="J1298" s="136" t="s">
        <v>200</v>
      </c>
    </row>
    <row r="1299" spans="8:10" ht="14.45">
      <c r="H1299" s="136">
        <v>2630</v>
      </c>
      <c r="I1299" s="136">
        <v>64</v>
      </c>
      <c r="J1299" s="136" t="s">
        <v>200</v>
      </c>
    </row>
    <row r="1300" spans="8:10" ht="14.45">
      <c r="H1300" s="136">
        <v>2631</v>
      </c>
      <c r="I1300" s="136">
        <v>64</v>
      </c>
      <c r="J1300" s="136" t="s">
        <v>200</v>
      </c>
    </row>
    <row r="1301" spans="8:10" ht="14.45">
      <c r="H1301" s="136">
        <v>2632</v>
      </c>
      <c r="I1301" s="136">
        <v>64</v>
      </c>
      <c r="J1301" s="136" t="s">
        <v>200</v>
      </c>
    </row>
    <row r="1302" spans="8:10" ht="14.45">
      <c r="H1302" s="136">
        <v>2633</v>
      </c>
      <c r="I1302" s="136">
        <v>64</v>
      </c>
      <c r="J1302" s="136" t="s">
        <v>200</v>
      </c>
    </row>
    <row r="1303" spans="8:10" ht="14.45">
      <c r="H1303" s="136">
        <v>2640</v>
      </c>
      <c r="I1303" s="136">
        <v>57</v>
      </c>
      <c r="J1303" s="136" t="s">
        <v>200</v>
      </c>
    </row>
    <row r="1304" spans="8:10" ht="14.45">
      <c r="H1304" s="136">
        <v>2641</v>
      </c>
      <c r="I1304" s="136">
        <v>57</v>
      </c>
      <c r="J1304" s="136" t="s">
        <v>200</v>
      </c>
    </row>
    <row r="1305" spans="8:10" ht="14.45">
      <c r="H1305" s="136">
        <v>2642</v>
      </c>
      <c r="I1305" s="136">
        <v>57</v>
      </c>
      <c r="J1305" s="136" t="s">
        <v>200</v>
      </c>
    </row>
    <row r="1306" spans="8:10" ht="14.45">
      <c r="H1306" s="136">
        <v>2643</v>
      </c>
      <c r="I1306" s="136">
        <v>57</v>
      </c>
      <c r="J1306" s="136" t="s">
        <v>200</v>
      </c>
    </row>
    <row r="1307" spans="8:10" ht="14.45">
      <c r="H1307" s="136">
        <v>2644</v>
      </c>
      <c r="I1307" s="136">
        <v>57</v>
      </c>
      <c r="J1307" s="136" t="s">
        <v>200</v>
      </c>
    </row>
    <row r="1308" spans="8:10" ht="14.45">
      <c r="H1308" s="136">
        <v>2645</v>
      </c>
      <c r="I1308" s="136">
        <v>54</v>
      </c>
      <c r="J1308" s="136" t="s">
        <v>200</v>
      </c>
    </row>
    <row r="1309" spans="8:10" ht="14.45">
      <c r="H1309" s="136">
        <v>2646</v>
      </c>
      <c r="I1309" s="136">
        <v>54</v>
      </c>
      <c r="J1309" s="136" t="s">
        <v>200</v>
      </c>
    </row>
    <row r="1310" spans="8:10" ht="14.45">
      <c r="H1310" s="136">
        <v>2647</v>
      </c>
      <c r="I1310" s="136">
        <v>54</v>
      </c>
      <c r="J1310" s="136" t="s">
        <v>200</v>
      </c>
    </row>
    <row r="1311" spans="8:10" ht="14.45">
      <c r="H1311" s="136">
        <v>2648</v>
      </c>
      <c r="I1311" s="136">
        <v>53</v>
      </c>
      <c r="J1311" s="136" t="s">
        <v>200</v>
      </c>
    </row>
    <row r="1312" spans="8:10" ht="14.45">
      <c r="H1312" s="136">
        <v>2649</v>
      </c>
      <c r="I1312" s="136">
        <v>57</v>
      </c>
      <c r="J1312" s="136" t="s">
        <v>200</v>
      </c>
    </row>
    <row r="1313" spans="8:10" ht="14.45">
      <c r="H1313" s="136">
        <v>2650</v>
      </c>
      <c r="I1313" s="136">
        <v>57</v>
      </c>
      <c r="J1313" s="136" t="s">
        <v>200</v>
      </c>
    </row>
    <row r="1314" spans="8:10" ht="14.45">
      <c r="H1314" s="136">
        <v>2651</v>
      </c>
      <c r="I1314" s="136">
        <v>57</v>
      </c>
      <c r="J1314" s="136" t="s">
        <v>200</v>
      </c>
    </row>
    <row r="1315" spans="8:10" ht="14.45">
      <c r="H1315" s="136">
        <v>2652</v>
      </c>
      <c r="I1315" s="136">
        <v>54</v>
      </c>
      <c r="J1315" s="136" t="s">
        <v>200</v>
      </c>
    </row>
    <row r="1316" spans="8:10" ht="14.45">
      <c r="H1316" s="136">
        <v>2653</v>
      </c>
      <c r="I1316" s="136">
        <v>57</v>
      </c>
      <c r="J1316" s="136" t="s">
        <v>200</v>
      </c>
    </row>
    <row r="1317" spans="8:10" ht="14.45">
      <c r="H1317" s="136">
        <v>2655</v>
      </c>
      <c r="I1317" s="136">
        <v>54</v>
      </c>
      <c r="J1317" s="136" t="s">
        <v>200</v>
      </c>
    </row>
    <row r="1318" spans="8:10" ht="14.45">
      <c r="H1318" s="136">
        <v>2656</v>
      </c>
      <c r="I1318" s="136">
        <v>54</v>
      </c>
      <c r="J1318" s="136" t="s">
        <v>200</v>
      </c>
    </row>
    <row r="1319" spans="8:10" ht="14.45">
      <c r="H1319" s="136">
        <v>2658</v>
      </c>
      <c r="I1319" s="136">
        <v>54</v>
      </c>
      <c r="J1319" s="136" t="s">
        <v>200</v>
      </c>
    </row>
    <row r="1320" spans="8:10" ht="14.45">
      <c r="H1320" s="136">
        <v>2659</v>
      </c>
      <c r="I1320" s="136">
        <v>54</v>
      </c>
      <c r="J1320" s="136" t="s">
        <v>200</v>
      </c>
    </row>
    <row r="1321" spans="8:10" ht="14.45">
      <c r="H1321" s="136">
        <v>2660</v>
      </c>
      <c r="I1321" s="136">
        <v>54</v>
      </c>
      <c r="J1321" s="136" t="s">
        <v>200</v>
      </c>
    </row>
    <row r="1322" spans="8:10" ht="14.45">
      <c r="H1322" s="136">
        <v>2661</v>
      </c>
      <c r="I1322" s="136">
        <v>54</v>
      </c>
      <c r="J1322" s="136" t="s">
        <v>200</v>
      </c>
    </row>
    <row r="1323" spans="8:10" ht="14.45">
      <c r="H1323" s="136">
        <v>2663</v>
      </c>
      <c r="I1323" s="136">
        <v>54</v>
      </c>
      <c r="J1323" s="136" t="s">
        <v>200</v>
      </c>
    </row>
    <row r="1324" spans="8:10" ht="14.45">
      <c r="H1324" s="136">
        <v>2665</v>
      </c>
      <c r="I1324" s="136">
        <v>54</v>
      </c>
      <c r="J1324" s="136" t="s">
        <v>200</v>
      </c>
    </row>
    <row r="1325" spans="8:10" ht="14.45">
      <c r="H1325" s="136">
        <v>2666</v>
      </c>
      <c r="I1325" s="136">
        <v>57</v>
      </c>
      <c r="J1325" s="136" t="s">
        <v>200</v>
      </c>
    </row>
    <row r="1326" spans="8:10" ht="14.45">
      <c r="H1326" s="136">
        <v>2668</v>
      </c>
      <c r="I1326" s="136">
        <v>57</v>
      </c>
      <c r="J1326" s="136" t="s">
        <v>200</v>
      </c>
    </row>
    <row r="1327" spans="8:10" ht="14.45">
      <c r="H1327" s="136">
        <v>2669</v>
      </c>
      <c r="I1327" s="136">
        <v>56</v>
      </c>
      <c r="J1327" s="136" t="s">
        <v>200</v>
      </c>
    </row>
    <row r="1328" spans="8:10" ht="14.45">
      <c r="H1328" s="136">
        <v>2671</v>
      </c>
      <c r="I1328" s="136">
        <v>56</v>
      </c>
      <c r="J1328" s="136" t="s">
        <v>200</v>
      </c>
    </row>
    <row r="1329" spans="8:10" ht="14.45">
      <c r="H1329" s="136">
        <v>2672</v>
      </c>
      <c r="I1329" s="136">
        <v>54</v>
      </c>
      <c r="J1329" s="136" t="s">
        <v>200</v>
      </c>
    </row>
    <row r="1330" spans="8:10" ht="14.45">
      <c r="H1330" s="136">
        <v>2675</v>
      </c>
      <c r="I1330" s="136">
        <v>54</v>
      </c>
      <c r="J1330" s="136" t="s">
        <v>200</v>
      </c>
    </row>
    <row r="1331" spans="8:10" ht="14.45">
      <c r="H1331" s="136">
        <v>2678</v>
      </c>
      <c r="I1331" s="136">
        <v>54</v>
      </c>
      <c r="J1331" s="136" t="s">
        <v>200</v>
      </c>
    </row>
    <row r="1332" spans="8:10" ht="14.45">
      <c r="H1332" s="136">
        <v>2680</v>
      </c>
      <c r="I1332" s="136">
        <v>54</v>
      </c>
      <c r="J1332" s="136" t="s">
        <v>200</v>
      </c>
    </row>
    <row r="1333" spans="8:10" ht="14.45">
      <c r="H1333" s="136">
        <v>2681</v>
      </c>
      <c r="I1333" s="136">
        <v>54</v>
      </c>
      <c r="J1333" s="136" t="s">
        <v>200</v>
      </c>
    </row>
    <row r="1334" spans="8:10" ht="14.45">
      <c r="H1334" s="136">
        <v>2700</v>
      </c>
      <c r="I1334" s="136">
        <v>54</v>
      </c>
      <c r="J1334" s="136" t="s">
        <v>200</v>
      </c>
    </row>
    <row r="1335" spans="8:10" ht="14.45">
      <c r="H1335" s="136">
        <v>2701</v>
      </c>
      <c r="I1335" s="136">
        <v>54</v>
      </c>
      <c r="J1335" s="136" t="s">
        <v>200</v>
      </c>
    </row>
    <row r="1336" spans="8:10" ht="14.45">
      <c r="H1336" s="136">
        <v>2702</v>
      </c>
      <c r="I1336" s="136">
        <v>54</v>
      </c>
      <c r="J1336" s="136" t="s">
        <v>200</v>
      </c>
    </row>
    <row r="1337" spans="8:10" ht="14.45">
      <c r="H1337" s="136">
        <v>2703</v>
      </c>
      <c r="I1337" s="136">
        <v>54</v>
      </c>
      <c r="J1337" s="136" t="s">
        <v>200</v>
      </c>
    </row>
    <row r="1338" spans="8:10" ht="14.45">
      <c r="H1338" s="136">
        <v>2705</v>
      </c>
      <c r="I1338" s="136">
        <v>54</v>
      </c>
      <c r="J1338" s="136" t="s">
        <v>200</v>
      </c>
    </row>
    <row r="1339" spans="8:10" ht="14.45">
      <c r="H1339" s="136">
        <v>2706</v>
      </c>
      <c r="I1339" s="136">
        <v>54</v>
      </c>
      <c r="J1339" s="136" t="s">
        <v>200</v>
      </c>
    </row>
    <row r="1340" spans="8:10" ht="14.45">
      <c r="H1340" s="136">
        <v>2707</v>
      </c>
      <c r="I1340" s="136">
        <v>54</v>
      </c>
      <c r="J1340" s="136" t="s">
        <v>200</v>
      </c>
    </row>
    <row r="1341" spans="8:10" ht="14.45">
      <c r="H1341" s="136">
        <v>2708</v>
      </c>
      <c r="I1341" s="136">
        <v>54</v>
      </c>
      <c r="J1341" s="136" t="s">
        <v>200</v>
      </c>
    </row>
    <row r="1342" spans="8:10" ht="14.45">
      <c r="H1342" s="136">
        <v>2710</v>
      </c>
      <c r="I1342" s="136">
        <v>54</v>
      </c>
      <c r="J1342" s="136" t="s">
        <v>200</v>
      </c>
    </row>
    <row r="1343" spans="8:10" ht="14.45">
      <c r="H1343" s="136">
        <v>2711</v>
      </c>
      <c r="I1343" s="136">
        <v>54</v>
      </c>
      <c r="J1343" s="136" t="s">
        <v>200</v>
      </c>
    </row>
    <row r="1344" spans="8:10" ht="14.45">
      <c r="H1344" s="136">
        <v>2712</v>
      </c>
      <c r="I1344" s="136">
        <v>54</v>
      </c>
      <c r="J1344" s="136" t="s">
        <v>200</v>
      </c>
    </row>
    <row r="1345" spans="8:10" ht="14.45">
      <c r="H1345" s="136">
        <v>2713</v>
      </c>
      <c r="I1345" s="136">
        <v>54</v>
      </c>
      <c r="J1345" s="136" t="s">
        <v>200</v>
      </c>
    </row>
    <row r="1346" spans="8:10" ht="14.45">
      <c r="H1346" s="136">
        <v>2714</v>
      </c>
      <c r="I1346" s="136">
        <v>54</v>
      </c>
      <c r="J1346" s="136" t="s">
        <v>200</v>
      </c>
    </row>
    <row r="1347" spans="8:10" ht="14.45">
      <c r="H1347" s="136">
        <v>2715</v>
      </c>
      <c r="I1347" s="136">
        <v>54</v>
      </c>
      <c r="J1347" s="136" t="s">
        <v>200</v>
      </c>
    </row>
    <row r="1348" spans="8:10" ht="14.45">
      <c r="H1348" s="136">
        <v>2716</v>
      </c>
      <c r="I1348" s="136">
        <v>54</v>
      </c>
      <c r="J1348" s="136" t="s">
        <v>200</v>
      </c>
    </row>
    <row r="1349" spans="8:10" ht="14.45">
      <c r="H1349" s="136">
        <v>2717</v>
      </c>
      <c r="I1349" s="136">
        <v>53</v>
      </c>
      <c r="J1349" s="136" t="s">
        <v>200</v>
      </c>
    </row>
    <row r="1350" spans="8:10" ht="14.45">
      <c r="H1350" s="136">
        <v>2720</v>
      </c>
      <c r="I1350" s="136">
        <v>57</v>
      </c>
      <c r="J1350" s="136" t="s">
        <v>200</v>
      </c>
    </row>
    <row r="1351" spans="8:10" ht="14.45">
      <c r="H1351" s="136">
        <v>2721</v>
      </c>
      <c r="I1351" s="136">
        <v>57</v>
      </c>
      <c r="J1351" s="136" t="s">
        <v>200</v>
      </c>
    </row>
    <row r="1352" spans="8:10" ht="14.45">
      <c r="H1352" s="136">
        <v>2722</v>
      </c>
      <c r="I1352" s="136">
        <v>57</v>
      </c>
      <c r="J1352" s="136" t="s">
        <v>200</v>
      </c>
    </row>
    <row r="1353" spans="8:10" ht="14.45">
      <c r="H1353" s="136">
        <v>2725</v>
      </c>
      <c r="I1353" s="136">
        <v>57</v>
      </c>
      <c r="J1353" s="136" t="s">
        <v>200</v>
      </c>
    </row>
    <row r="1354" spans="8:10" ht="14.45">
      <c r="H1354" s="136">
        <v>2726</v>
      </c>
      <c r="I1354" s="136">
        <v>57</v>
      </c>
      <c r="J1354" s="136" t="s">
        <v>200</v>
      </c>
    </row>
    <row r="1355" spans="8:10" ht="14.45">
      <c r="H1355" s="136">
        <v>2727</v>
      </c>
      <c r="I1355" s="136">
        <v>57</v>
      </c>
      <c r="J1355" s="136" t="s">
        <v>200</v>
      </c>
    </row>
    <row r="1356" spans="8:10" ht="14.45">
      <c r="H1356" s="136">
        <v>2729</v>
      </c>
      <c r="I1356" s="136">
        <v>57</v>
      </c>
      <c r="J1356" s="136" t="s">
        <v>200</v>
      </c>
    </row>
    <row r="1357" spans="8:10" ht="14.45">
      <c r="H1357" s="136">
        <v>2730</v>
      </c>
      <c r="I1357" s="136">
        <v>57</v>
      </c>
      <c r="J1357" s="136" t="s">
        <v>200</v>
      </c>
    </row>
    <row r="1358" spans="8:10" ht="14.45">
      <c r="H1358" s="136">
        <v>2731</v>
      </c>
      <c r="I1358" s="136">
        <v>54</v>
      </c>
      <c r="J1358" s="136" t="s">
        <v>200</v>
      </c>
    </row>
    <row r="1359" spans="8:10" ht="14.45">
      <c r="H1359" s="136">
        <v>2732</v>
      </c>
      <c r="I1359" s="136">
        <v>54</v>
      </c>
      <c r="J1359" s="136" t="s">
        <v>200</v>
      </c>
    </row>
    <row r="1360" spans="8:10" ht="14.45">
      <c r="H1360" s="136">
        <v>2733</v>
      </c>
      <c r="I1360" s="136">
        <v>54</v>
      </c>
      <c r="J1360" s="136" t="s">
        <v>200</v>
      </c>
    </row>
    <row r="1361" spans="8:10" ht="14.45">
      <c r="H1361" s="136">
        <v>2734</v>
      </c>
      <c r="I1361" s="136">
        <v>54</v>
      </c>
      <c r="J1361" s="136" t="s">
        <v>200</v>
      </c>
    </row>
    <row r="1362" spans="8:10" ht="14.45">
      <c r="H1362" s="136">
        <v>2735</v>
      </c>
      <c r="I1362" s="136">
        <v>54</v>
      </c>
      <c r="J1362" s="136" t="s">
        <v>200</v>
      </c>
    </row>
    <row r="1363" spans="8:10" ht="14.45">
      <c r="H1363" s="136">
        <v>2736</v>
      </c>
      <c r="I1363" s="136">
        <v>54</v>
      </c>
      <c r="J1363" s="136" t="s">
        <v>200</v>
      </c>
    </row>
    <row r="1364" spans="8:10" ht="14.45">
      <c r="H1364" s="136">
        <v>2737</v>
      </c>
      <c r="I1364" s="136">
        <v>53</v>
      </c>
      <c r="J1364" s="136" t="s">
        <v>200</v>
      </c>
    </row>
    <row r="1365" spans="8:10" ht="14.45">
      <c r="H1365" s="136">
        <v>2738</v>
      </c>
      <c r="I1365" s="136">
        <v>53</v>
      </c>
      <c r="J1365" s="136" t="s">
        <v>200</v>
      </c>
    </row>
    <row r="1366" spans="8:10" ht="14.45">
      <c r="H1366" s="136">
        <v>2739</v>
      </c>
      <c r="I1366" s="136">
        <v>53</v>
      </c>
      <c r="J1366" s="136" t="s">
        <v>200</v>
      </c>
    </row>
    <row r="1367" spans="8:10" ht="14.45">
      <c r="H1367" s="136">
        <v>2740</v>
      </c>
      <c r="I1367" s="136">
        <v>63</v>
      </c>
      <c r="J1367" s="136" t="s">
        <v>200</v>
      </c>
    </row>
    <row r="1368" spans="8:10" ht="14.45">
      <c r="H1368" s="136">
        <v>2745</v>
      </c>
      <c r="I1368" s="136">
        <v>63</v>
      </c>
      <c r="J1368" s="136" t="s">
        <v>200</v>
      </c>
    </row>
    <row r="1369" spans="8:10" ht="14.45">
      <c r="H1369" s="136">
        <v>2746</v>
      </c>
      <c r="I1369" s="136">
        <v>63</v>
      </c>
      <c r="J1369" s="136" t="s">
        <v>200</v>
      </c>
    </row>
    <row r="1370" spans="8:10" ht="14.45">
      <c r="H1370" s="136">
        <v>2747</v>
      </c>
      <c r="I1370" s="136">
        <v>63</v>
      </c>
      <c r="J1370" s="136" t="s">
        <v>200</v>
      </c>
    </row>
    <row r="1371" spans="8:10" ht="14.45">
      <c r="H1371" s="136">
        <v>2748</v>
      </c>
      <c r="I1371" s="136">
        <v>63</v>
      </c>
      <c r="J1371" s="136" t="s">
        <v>200</v>
      </c>
    </row>
    <row r="1372" spans="8:10" ht="14.45">
      <c r="H1372" s="136">
        <v>2749</v>
      </c>
      <c r="I1372" s="136">
        <v>63</v>
      </c>
      <c r="J1372" s="136" t="s">
        <v>200</v>
      </c>
    </row>
    <row r="1373" spans="8:10" ht="14.45">
      <c r="H1373" s="136">
        <v>2750</v>
      </c>
      <c r="I1373" s="136">
        <v>63</v>
      </c>
      <c r="J1373" s="136" t="s">
        <v>200</v>
      </c>
    </row>
    <row r="1374" spans="8:10" ht="14.45">
      <c r="H1374" s="136">
        <v>2751</v>
      </c>
      <c r="I1374" s="136">
        <v>63</v>
      </c>
      <c r="J1374" s="136" t="s">
        <v>200</v>
      </c>
    </row>
    <row r="1375" spans="8:10" ht="14.45">
      <c r="H1375" s="136">
        <v>2752</v>
      </c>
      <c r="I1375" s="136">
        <v>63</v>
      </c>
      <c r="J1375" s="136" t="s">
        <v>200</v>
      </c>
    </row>
    <row r="1376" spans="8:10" ht="14.45">
      <c r="H1376" s="136">
        <v>2753</v>
      </c>
      <c r="I1376" s="136">
        <v>63</v>
      </c>
      <c r="J1376" s="136" t="s">
        <v>200</v>
      </c>
    </row>
    <row r="1377" spans="8:10" ht="14.45">
      <c r="H1377" s="136">
        <v>2754</v>
      </c>
      <c r="I1377" s="136">
        <v>63</v>
      </c>
      <c r="J1377" s="136" t="s">
        <v>200</v>
      </c>
    </row>
    <row r="1378" spans="8:10" ht="14.45">
      <c r="H1378" s="136">
        <v>2755</v>
      </c>
      <c r="I1378" s="136">
        <v>63</v>
      </c>
      <c r="J1378" s="136" t="s">
        <v>200</v>
      </c>
    </row>
    <row r="1379" spans="8:10" ht="14.45">
      <c r="H1379" s="136">
        <v>2756</v>
      </c>
      <c r="I1379" s="136">
        <v>63</v>
      </c>
      <c r="J1379" s="136" t="s">
        <v>200</v>
      </c>
    </row>
    <row r="1380" spans="8:10" ht="14.45">
      <c r="H1380" s="136">
        <v>2757</v>
      </c>
      <c r="I1380" s="136">
        <v>63</v>
      </c>
      <c r="J1380" s="136" t="s">
        <v>200</v>
      </c>
    </row>
    <row r="1381" spans="8:10" ht="14.45">
      <c r="H1381" s="136">
        <v>2758</v>
      </c>
      <c r="I1381" s="136">
        <v>63</v>
      </c>
      <c r="J1381" s="136" t="s">
        <v>200</v>
      </c>
    </row>
    <row r="1382" spans="8:10" ht="14.45">
      <c r="H1382" s="136">
        <v>2759</v>
      </c>
      <c r="I1382" s="136">
        <v>63</v>
      </c>
      <c r="J1382" s="136" t="s">
        <v>200</v>
      </c>
    </row>
    <row r="1383" spans="8:10" ht="14.45">
      <c r="H1383" s="136">
        <v>2760</v>
      </c>
      <c r="I1383" s="136">
        <v>63</v>
      </c>
      <c r="J1383" s="136" t="s">
        <v>200</v>
      </c>
    </row>
    <row r="1384" spans="8:10" ht="14.45">
      <c r="H1384" s="136">
        <v>2761</v>
      </c>
      <c r="I1384" s="136">
        <v>63</v>
      </c>
      <c r="J1384" s="136" t="s">
        <v>200</v>
      </c>
    </row>
    <row r="1385" spans="8:10" ht="14.45">
      <c r="H1385" s="136">
        <v>2762</v>
      </c>
      <c r="I1385" s="136">
        <v>63</v>
      </c>
      <c r="J1385" s="136" t="s">
        <v>200</v>
      </c>
    </row>
    <row r="1386" spans="8:10" ht="14.45">
      <c r="H1386" s="136">
        <v>2763</v>
      </c>
      <c r="I1386" s="136">
        <v>63</v>
      </c>
      <c r="J1386" s="136" t="s">
        <v>200</v>
      </c>
    </row>
    <row r="1387" spans="8:10" ht="14.45">
      <c r="H1387" s="136">
        <v>2764</v>
      </c>
      <c r="I1387" s="136">
        <v>63</v>
      </c>
      <c r="J1387" s="136" t="s">
        <v>200</v>
      </c>
    </row>
    <row r="1388" spans="8:10" ht="14.45">
      <c r="H1388" s="136">
        <v>2765</v>
      </c>
      <c r="I1388" s="136">
        <v>63</v>
      </c>
      <c r="J1388" s="136" t="s">
        <v>200</v>
      </c>
    </row>
    <row r="1389" spans="8:10" ht="14.45">
      <c r="H1389" s="136">
        <v>2766</v>
      </c>
      <c r="I1389" s="136">
        <v>63</v>
      </c>
      <c r="J1389" s="136" t="s">
        <v>200</v>
      </c>
    </row>
    <row r="1390" spans="8:10" ht="14.45">
      <c r="H1390" s="136">
        <v>2767</v>
      </c>
      <c r="I1390" s="136">
        <v>63</v>
      </c>
      <c r="J1390" s="136" t="s">
        <v>200</v>
      </c>
    </row>
    <row r="1391" spans="8:10" ht="14.45">
      <c r="H1391" s="136">
        <v>2768</v>
      </c>
      <c r="I1391" s="136">
        <v>63</v>
      </c>
      <c r="J1391" s="136" t="s">
        <v>200</v>
      </c>
    </row>
    <row r="1392" spans="8:10" ht="14.45">
      <c r="H1392" s="136">
        <v>2770</v>
      </c>
      <c r="I1392" s="136">
        <v>63</v>
      </c>
      <c r="J1392" s="136" t="s">
        <v>200</v>
      </c>
    </row>
    <row r="1393" spans="8:10" ht="14.45">
      <c r="H1393" s="136">
        <v>2773</v>
      </c>
      <c r="I1393" s="136">
        <v>63</v>
      </c>
      <c r="J1393" s="136" t="s">
        <v>200</v>
      </c>
    </row>
    <row r="1394" spans="8:10" ht="14.45">
      <c r="H1394" s="136">
        <v>2774</v>
      </c>
      <c r="I1394" s="136">
        <v>63</v>
      </c>
      <c r="J1394" s="136" t="s">
        <v>200</v>
      </c>
    </row>
    <row r="1395" spans="8:10" ht="14.45">
      <c r="H1395" s="136">
        <v>2775</v>
      </c>
      <c r="I1395" s="136">
        <v>63</v>
      </c>
      <c r="J1395" s="136" t="s">
        <v>200</v>
      </c>
    </row>
    <row r="1396" spans="8:10" ht="14.45">
      <c r="H1396" s="136">
        <v>2776</v>
      </c>
      <c r="I1396" s="136">
        <v>63</v>
      </c>
      <c r="J1396" s="136" t="s">
        <v>200</v>
      </c>
    </row>
    <row r="1397" spans="8:10" ht="14.45">
      <c r="H1397" s="136">
        <v>2777</v>
      </c>
      <c r="I1397" s="136">
        <v>63</v>
      </c>
      <c r="J1397" s="136" t="s">
        <v>200</v>
      </c>
    </row>
    <row r="1398" spans="8:10" ht="14.45">
      <c r="H1398" s="136">
        <v>2778</v>
      </c>
      <c r="I1398" s="136">
        <v>63</v>
      </c>
      <c r="J1398" s="136" t="s">
        <v>200</v>
      </c>
    </row>
    <row r="1399" spans="8:10" ht="14.45">
      <c r="H1399" s="136">
        <v>2779</v>
      </c>
      <c r="I1399" s="136">
        <v>63</v>
      </c>
      <c r="J1399" s="136" t="s">
        <v>200</v>
      </c>
    </row>
    <row r="1400" spans="8:10" ht="14.45">
      <c r="H1400" s="136">
        <v>2780</v>
      </c>
      <c r="I1400" s="136">
        <v>63</v>
      </c>
      <c r="J1400" s="136" t="s">
        <v>200</v>
      </c>
    </row>
    <row r="1401" spans="8:10" ht="14.45">
      <c r="H1401" s="136">
        <v>2781</v>
      </c>
      <c r="I1401" s="136">
        <v>63</v>
      </c>
      <c r="J1401" s="136" t="s">
        <v>200</v>
      </c>
    </row>
    <row r="1402" spans="8:10" ht="14.45">
      <c r="H1402" s="136">
        <v>2782</v>
      </c>
      <c r="I1402" s="136">
        <v>63</v>
      </c>
      <c r="J1402" s="136" t="s">
        <v>200</v>
      </c>
    </row>
    <row r="1403" spans="8:10" ht="14.45">
      <c r="H1403" s="136">
        <v>2783</v>
      </c>
      <c r="I1403" s="136">
        <v>63</v>
      </c>
      <c r="J1403" s="136" t="s">
        <v>200</v>
      </c>
    </row>
    <row r="1404" spans="8:10" ht="14.45">
      <c r="H1404" s="136">
        <v>2784</v>
      </c>
      <c r="I1404" s="136">
        <v>63</v>
      </c>
      <c r="J1404" s="136" t="s">
        <v>200</v>
      </c>
    </row>
    <row r="1405" spans="8:10" ht="14.45">
      <c r="H1405" s="136">
        <v>2785</v>
      </c>
      <c r="I1405" s="136">
        <v>63</v>
      </c>
      <c r="J1405" s="136" t="s">
        <v>200</v>
      </c>
    </row>
    <row r="1406" spans="8:10" ht="14.45">
      <c r="H1406" s="136">
        <v>2786</v>
      </c>
      <c r="I1406" s="136">
        <v>63</v>
      </c>
      <c r="J1406" s="136" t="s">
        <v>200</v>
      </c>
    </row>
    <row r="1407" spans="8:10" ht="14.45">
      <c r="H1407" s="136">
        <v>2787</v>
      </c>
      <c r="I1407" s="136">
        <v>62</v>
      </c>
      <c r="J1407" s="136" t="s">
        <v>200</v>
      </c>
    </row>
    <row r="1408" spans="8:10" ht="14.45">
      <c r="H1408" s="136">
        <v>2790</v>
      </c>
      <c r="I1408" s="136">
        <v>62</v>
      </c>
      <c r="J1408" s="136" t="s">
        <v>200</v>
      </c>
    </row>
    <row r="1409" spans="8:10" ht="14.45">
      <c r="H1409" s="136">
        <v>2791</v>
      </c>
      <c r="I1409" s="136">
        <v>62</v>
      </c>
      <c r="J1409" s="136" t="s">
        <v>200</v>
      </c>
    </row>
    <row r="1410" spans="8:10" ht="14.45">
      <c r="H1410" s="136">
        <v>2792</v>
      </c>
      <c r="I1410" s="136">
        <v>62</v>
      </c>
      <c r="J1410" s="136" t="s">
        <v>200</v>
      </c>
    </row>
    <row r="1411" spans="8:10" ht="14.45">
      <c r="H1411" s="136">
        <v>2793</v>
      </c>
      <c r="I1411" s="136">
        <v>62</v>
      </c>
      <c r="J1411" s="136" t="s">
        <v>200</v>
      </c>
    </row>
    <row r="1412" spans="8:10" ht="14.45">
      <c r="H1412" s="136">
        <v>2794</v>
      </c>
      <c r="I1412" s="136">
        <v>62</v>
      </c>
      <c r="J1412" s="136" t="s">
        <v>200</v>
      </c>
    </row>
    <row r="1413" spans="8:10" ht="14.45">
      <c r="H1413" s="136">
        <v>2795</v>
      </c>
      <c r="I1413" s="136">
        <v>62</v>
      </c>
      <c r="J1413" s="136" t="s">
        <v>200</v>
      </c>
    </row>
    <row r="1414" spans="8:10" ht="14.45">
      <c r="H1414" s="136">
        <v>2796</v>
      </c>
      <c r="I1414" s="136">
        <v>62</v>
      </c>
      <c r="J1414" s="136" t="s">
        <v>200</v>
      </c>
    </row>
    <row r="1415" spans="8:10" ht="14.45">
      <c r="H1415" s="136">
        <v>2797</v>
      </c>
      <c r="I1415" s="136">
        <v>62</v>
      </c>
      <c r="J1415" s="136" t="s">
        <v>200</v>
      </c>
    </row>
    <row r="1416" spans="8:10" ht="14.45">
      <c r="H1416" s="136">
        <v>2798</v>
      </c>
      <c r="I1416" s="136">
        <v>62</v>
      </c>
      <c r="J1416" s="136" t="s">
        <v>200</v>
      </c>
    </row>
    <row r="1417" spans="8:10" ht="14.45">
      <c r="H1417" s="136">
        <v>2799</v>
      </c>
      <c r="I1417" s="136">
        <v>62</v>
      </c>
      <c r="J1417" s="136" t="s">
        <v>200</v>
      </c>
    </row>
    <row r="1418" spans="8:10" ht="14.45">
      <c r="H1418" s="136">
        <v>2800</v>
      </c>
      <c r="I1418" s="136">
        <v>62</v>
      </c>
      <c r="J1418" s="136" t="s">
        <v>200</v>
      </c>
    </row>
    <row r="1419" spans="8:10" ht="14.45">
      <c r="H1419" s="136">
        <v>2803</v>
      </c>
      <c r="I1419" s="136">
        <v>56</v>
      </c>
      <c r="J1419" s="136" t="s">
        <v>200</v>
      </c>
    </row>
    <row r="1420" spans="8:10" ht="14.45">
      <c r="H1420" s="136">
        <v>2804</v>
      </c>
      <c r="I1420" s="136">
        <v>62</v>
      </c>
      <c r="J1420" s="136" t="s">
        <v>200</v>
      </c>
    </row>
    <row r="1421" spans="8:10" ht="14.45">
      <c r="H1421" s="136">
        <v>2805</v>
      </c>
      <c r="I1421" s="136">
        <v>62</v>
      </c>
      <c r="J1421" s="136" t="s">
        <v>200</v>
      </c>
    </row>
    <row r="1422" spans="8:10" ht="14.45">
      <c r="H1422" s="136">
        <v>2806</v>
      </c>
      <c r="I1422" s="136">
        <v>56</v>
      </c>
      <c r="J1422" s="136" t="s">
        <v>200</v>
      </c>
    </row>
    <row r="1423" spans="8:10" ht="14.45">
      <c r="H1423" s="136">
        <v>2807</v>
      </c>
      <c r="I1423" s="136">
        <v>56</v>
      </c>
      <c r="J1423" s="136" t="s">
        <v>200</v>
      </c>
    </row>
    <row r="1424" spans="8:10" ht="14.45">
      <c r="H1424" s="136">
        <v>2808</v>
      </c>
      <c r="I1424" s="136">
        <v>62</v>
      </c>
      <c r="J1424" s="136" t="s">
        <v>200</v>
      </c>
    </row>
    <row r="1425" spans="8:10" ht="14.45">
      <c r="H1425" s="136">
        <v>2809</v>
      </c>
      <c r="I1425" s="136">
        <v>56</v>
      </c>
      <c r="J1425" s="136" t="s">
        <v>200</v>
      </c>
    </row>
    <row r="1426" spans="8:10" ht="14.45">
      <c r="H1426" s="136">
        <v>2810</v>
      </c>
      <c r="I1426" s="136">
        <v>56</v>
      </c>
      <c r="J1426" s="136" t="s">
        <v>200</v>
      </c>
    </row>
    <row r="1427" spans="8:10" ht="14.45">
      <c r="H1427" s="136">
        <v>2817</v>
      </c>
      <c r="I1427" s="136">
        <v>56</v>
      </c>
      <c r="J1427" s="136" t="s">
        <v>200</v>
      </c>
    </row>
    <row r="1428" spans="8:10" ht="14.45">
      <c r="H1428" s="136">
        <v>2818</v>
      </c>
      <c r="I1428" s="136">
        <v>56</v>
      </c>
      <c r="J1428" s="136" t="s">
        <v>200</v>
      </c>
    </row>
    <row r="1429" spans="8:10" ht="14.45">
      <c r="H1429" s="136">
        <v>2819</v>
      </c>
      <c r="I1429" s="136">
        <v>56</v>
      </c>
      <c r="J1429" s="136" t="s">
        <v>200</v>
      </c>
    </row>
    <row r="1430" spans="8:10" ht="14.45">
      <c r="H1430" s="136">
        <v>2820</v>
      </c>
      <c r="I1430" s="136">
        <v>56</v>
      </c>
      <c r="J1430" s="136" t="s">
        <v>200</v>
      </c>
    </row>
    <row r="1431" spans="8:10" ht="14.45">
      <c r="H1431" s="136">
        <v>2821</v>
      </c>
      <c r="I1431" s="136">
        <v>56</v>
      </c>
      <c r="J1431" s="136" t="s">
        <v>200</v>
      </c>
    </row>
    <row r="1432" spans="8:10" ht="14.45">
      <c r="H1432" s="136">
        <v>2822</v>
      </c>
      <c r="I1432" s="136">
        <v>56</v>
      </c>
      <c r="J1432" s="136" t="s">
        <v>200</v>
      </c>
    </row>
    <row r="1433" spans="8:10" ht="14.45">
      <c r="H1433" s="136">
        <v>2823</v>
      </c>
      <c r="I1433" s="136">
        <v>56</v>
      </c>
      <c r="J1433" s="136" t="s">
        <v>200</v>
      </c>
    </row>
    <row r="1434" spans="8:10" ht="14.45">
      <c r="H1434" s="136">
        <v>2824</v>
      </c>
      <c r="I1434" s="136">
        <v>56</v>
      </c>
      <c r="J1434" s="136" t="s">
        <v>200</v>
      </c>
    </row>
    <row r="1435" spans="8:10" ht="14.45">
      <c r="H1435" s="136">
        <v>2825</v>
      </c>
      <c r="I1435" s="136">
        <v>56</v>
      </c>
      <c r="J1435" s="136" t="s">
        <v>200</v>
      </c>
    </row>
    <row r="1436" spans="8:10" ht="14.45">
      <c r="H1436" s="136">
        <v>2826</v>
      </c>
      <c r="I1436" s="136">
        <v>56</v>
      </c>
      <c r="J1436" s="136" t="s">
        <v>200</v>
      </c>
    </row>
    <row r="1437" spans="8:10" ht="14.45">
      <c r="H1437" s="136">
        <v>2827</v>
      </c>
      <c r="I1437" s="136">
        <v>56</v>
      </c>
      <c r="J1437" s="136" t="s">
        <v>200</v>
      </c>
    </row>
    <row r="1438" spans="8:10" ht="14.45">
      <c r="H1438" s="136">
        <v>2828</v>
      </c>
      <c r="I1438" s="136">
        <v>56</v>
      </c>
      <c r="J1438" s="136" t="s">
        <v>200</v>
      </c>
    </row>
    <row r="1439" spans="8:10" ht="14.45">
      <c r="H1439" s="136">
        <v>2829</v>
      </c>
      <c r="I1439" s="136">
        <v>56</v>
      </c>
      <c r="J1439" s="136" t="s">
        <v>200</v>
      </c>
    </row>
    <row r="1440" spans="8:10" ht="14.45">
      <c r="H1440" s="136">
        <v>2830</v>
      </c>
      <c r="I1440" s="136">
        <v>56</v>
      </c>
      <c r="J1440" s="136" t="s">
        <v>200</v>
      </c>
    </row>
    <row r="1441" spans="8:10" ht="14.45">
      <c r="H1441" s="136">
        <v>2831</v>
      </c>
      <c r="I1441" s="136">
        <v>56</v>
      </c>
      <c r="J1441" s="136" t="s">
        <v>200</v>
      </c>
    </row>
    <row r="1442" spans="8:10" ht="14.45">
      <c r="H1442" s="136">
        <v>2832</v>
      </c>
      <c r="I1442" s="136">
        <v>55</v>
      </c>
      <c r="J1442" s="136" t="s">
        <v>200</v>
      </c>
    </row>
    <row r="1443" spans="8:10" ht="14.45">
      <c r="H1443" s="136">
        <v>2833</v>
      </c>
      <c r="I1443" s="136">
        <v>55</v>
      </c>
      <c r="J1443" s="136" t="s">
        <v>200</v>
      </c>
    </row>
    <row r="1444" spans="8:10" ht="14.45">
      <c r="H1444" s="136">
        <v>2834</v>
      </c>
      <c r="I1444" s="136">
        <v>52</v>
      </c>
      <c r="J1444" s="136" t="s">
        <v>200</v>
      </c>
    </row>
    <row r="1445" spans="8:10" ht="14.45">
      <c r="H1445" s="136">
        <v>2835</v>
      </c>
      <c r="I1445" s="136">
        <v>52</v>
      </c>
      <c r="J1445" s="136" t="s">
        <v>200</v>
      </c>
    </row>
    <row r="1446" spans="8:10" ht="14.45">
      <c r="H1446" s="136">
        <v>2836</v>
      </c>
      <c r="I1446" s="136">
        <v>52</v>
      </c>
      <c r="J1446" s="136" t="s">
        <v>200</v>
      </c>
    </row>
    <row r="1447" spans="8:10" ht="14.45">
      <c r="H1447" s="136">
        <v>2838</v>
      </c>
      <c r="I1447" s="136">
        <v>52</v>
      </c>
      <c r="J1447" s="136" t="s">
        <v>200</v>
      </c>
    </row>
    <row r="1448" spans="8:10" ht="14.45">
      <c r="H1448" s="136">
        <v>2839</v>
      </c>
      <c r="I1448" s="136">
        <v>52</v>
      </c>
      <c r="J1448" s="136" t="s">
        <v>200</v>
      </c>
    </row>
    <row r="1449" spans="8:10" ht="14.45">
      <c r="H1449" s="136">
        <v>2840</v>
      </c>
      <c r="I1449" s="136">
        <v>52</v>
      </c>
      <c r="J1449" s="136" t="s">
        <v>200</v>
      </c>
    </row>
    <row r="1450" spans="8:10" ht="14.45">
      <c r="H1450" s="136">
        <v>2842</v>
      </c>
      <c r="I1450" s="136">
        <v>56</v>
      </c>
      <c r="J1450" s="136" t="s">
        <v>200</v>
      </c>
    </row>
    <row r="1451" spans="8:10" ht="14.45">
      <c r="H1451" s="136">
        <v>2843</v>
      </c>
      <c r="I1451" s="136">
        <v>56</v>
      </c>
      <c r="J1451" s="136" t="s">
        <v>200</v>
      </c>
    </row>
    <row r="1452" spans="8:10" ht="14.45">
      <c r="H1452" s="136">
        <v>2844</v>
      </c>
      <c r="I1452" s="136">
        <v>56</v>
      </c>
      <c r="J1452" s="136" t="s">
        <v>200</v>
      </c>
    </row>
    <row r="1453" spans="8:10" ht="14.45">
      <c r="H1453" s="136">
        <v>2845</v>
      </c>
      <c r="I1453" s="136">
        <v>62</v>
      </c>
      <c r="J1453" s="136" t="s">
        <v>200</v>
      </c>
    </row>
    <row r="1454" spans="8:10" ht="14.45">
      <c r="H1454" s="136">
        <v>2846</v>
      </c>
      <c r="I1454" s="136">
        <v>62</v>
      </c>
      <c r="J1454" s="136" t="s">
        <v>200</v>
      </c>
    </row>
    <row r="1455" spans="8:10" ht="14.45">
      <c r="H1455" s="136">
        <v>2847</v>
      </c>
      <c r="I1455" s="136">
        <v>62</v>
      </c>
      <c r="J1455" s="136" t="s">
        <v>200</v>
      </c>
    </row>
    <row r="1456" spans="8:10" ht="14.45">
      <c r="H1456" s="136">
        <v>2848</v>
      </c>
      <c r="I1456" s="136">
        <v>62</v>
      </c>
      <c r="J1456" s="136" t="s">
        <v>200</v>
      </c>
    </row>
    <row r="1457" spans="8:10" ht="14.45">
      <c r="H1457" s="136">
        <v>2849</v>
      </c>
      <c r="I1457" s="136">
        <v>62</v>
      </c>
      <c r="J1457" s="136" t="s">
        <v>200</v>
      </c>
    </row>
    <row r="1458" spans="8:10" ht="14.45">
      <c r="H1458" s="136">
        <v>2850</v>
      </c>
      <c r="I1458" s="136">
        <v>62</v>
      </c>
      <c r="J1458" s="136" t="s">
        <v>200</v>
      </c>
    </row>
    <row r="1459" spans="8:10" ht="14.45">
      <c r="H1459" s="136">
        <v>2852</v>
      </c>
      <c r="I1459" s="136">
        <v>62</v>
      </c>
      <c r="J1459" s="136" t="s">
        <v>200</v>
      </c>
    </row>
    <row r="1460" spans="8:10" ht="14.45">
      <c r="H1460" s="136">
        <v>2864</v>
      </c>
      <c r="I1460" s="136">
        <v>56</v>
      </c>
      <c r="J1460" s="136" t="s">
        <v>200</v>
      </c>
    </row>
    <row r="1461" spans="8:10" ht="14.45">
      <c r="H1461" s="136">
        <v>2865</v>
      </c>
      <c r="I1461" s="136">
        <v>56</v>
      </c>
      <c r="J1461" s="136" t="s">
        <v>200</v>
      </c>
    </row>
    <row r="1462" spans="8:10" ht="14.45">
      <c r="H1462" s="136">
        <v>2866</v>
      </c>
      <c r="I1462" s="136">
        <v>62</v>
      </c>
      <c r="J1462" s="136" t="s">
        <v>200</v>
      </c>
    </row>
    <row r="1463" spans="8:10" ht="14.45">
      <c r="H1463" s="136">
        <v>2867</v>
      </c>
      <c r="I1463" s="136">
        <v>62</v>
      </c>
      <c r="J1463" s="136" t="s">
        <v>200</v>
      </c>
    </row>
    <row r="1464" spans="8:10" ht="14.45">
      <c r="H1464" s="136">
        <v>2868</v>
      </c>
      <c r="I1464" s="136">
        <v>56</v>
      </c>
      <c r="J1464" s="136" t="s">
        <v>200</v>
      </c>
    </row>
    <row r="1465" spans="8:10" ht="14.45">
      <c r="H1465" s="136">
        <v>2869</v>
      </c>
      <c r="I1465" s="136">
        <v>56</v>
      </c>
      <c r="J1465" s="136" t="s">
        <v>200</v>
      </c>
    </row>
    <row r="1466" spans="8:10" ht="14.45">
      <c r="H1466" s="136">
        <v>2870</v>
      </c>
      <c r="I1466" s="136">
        <v>56</v>
      </c>
      <c r="J1466" s="136" t="s">
        <v>200</v>
      </c>
    </row>
    <row r="1467" spans="8:10" ht="14.45">
      <c r="H1467" s="136">
        <v>2871</v>
      </c>
      <c r="I1467" s="136">
        <v>56</v>
      </c>
      <c r="J1467" s="136" t="s">
        <v>200</v>
      </c>
    </row>
    <row r="1468" spans="8:10" ht="14.45">
      <c r="H1468" s="136">
        <v>2873</v>
      </c>
      <c r="I1468" s="136">
        <v>56</v>
      </c>
      <c r="J1468" s="136" t="s">
        <v>200</v>
      </c>
    </row>
    <row r="1469" spans="8:10" ht="14.45">
      <c r="H1469" s="136">
        <v>2874</v>
      </c>
      <c r="I1469" s="136">
        <v>56</v>
      </c>
      <c r="J1469" s="136" t="s">
        <v>200</v>
      </c>
    </row>
    <row r="1470" spans="8:10" ht="14.45">
      <c r="H1470" s="136">
        <v>2875</v>
      </c>
      <c r="I1470" s="136">
        <v>56</v>
      </c>
      <c r="J1470" s="136" t="s">
        <v>200</v>
      </c>
    </row>
    <row r="1471" spans="8:10" ht="14.45">
      <c r="H1471" s="136">
        <v>2876</v>
      </c>
      <c r="I1471" s="136">
        <v>56</v>
      </c>
      <c r="J1471" s="136" t="s">
        <v>200</v>
      </c>
    </row>
    <row r="1472" spans="8:10" ht="14.45">
      <c r="H1472" s="136">
        <v>2877</v>
      </c>
      <c r="I1472" s="136">
        <v>56</v>
      </c>
      <c r="J1472" s="136" t="s">
        <v>200</v>
      </c>
    </row>
    <row r="1473" spans="8:10" ht="14.45">
      <c r="H1473" s="136">
        <v>2878</v>
      </c>
      <c r="I1473" s="136">
        <v>52</v>
      </c>
      <c r="J1473" s="136" t="s">
        <v>200</v>
      </c>
    </row>
    <row r="1474" spans="8:10" ht="14.45">
      <c r="H1474" s="136">
        <v>2879</v>
      </c>
      <c r="I1474" s="136">
        <v>53</v>
      </c>
      <c r="J1474" s="136" t="s">
        <v>200</v>
      </c>
    </row>
    <row r="1475" spans="8:10" ht="14.45">
      <c r="H1475" s="136">
        <v>2880</v>
      </c>
      <c r="I1475" s="136">
        <v>53</v>
      </c>
      <c r="J1475" s="136" t="s">
        <v>200</v>
      </c>
    </row>
    <row r="1476" spans="8:10" ht="14.45">
      <c r="H1476" s="136">
        <v>2890</v>
      </c>
      <c r="I1476" s="136">
        <v>63</v>
      </c>
      <c r="J1476" s="136" t="s">
        <v>200</v>
      </c>
    </row>
    <row r="1477" spans="8:10" ht="14.45">
      <c r="H1477" s="136">
        <v>2891</v>
      </c>
      <c r="I1477" s="136">
        <v>63</v>
      </c>
      <c r="J1477" s="136" t="s">
        <v>200</v>
      </c>
    </row>
    <row r="1478" spans="8:10" ht="14.45">
      <c r="H1478" s="136">
        <v>2898</v>
      </c>
      <c r="I1478" s="136">
        <v>63</v>
      </c>
      <c r="J1478" s="136" t="s">
        <v>200</v>
      </c>
    </row>
    <row r="1479" spans="8:10" ht="14.45">
      <c r="H1479" s="136">
        <v>2899</v>
      </c>
      <c r="I1479" s="136">
        <v>63</v>
      </c>
      <c r="J1479" s="136" t="s">
        <v>200</v>
      </c>
    </row>
    <row r="1480" spans="8:10" ht="14.45">
      <c r="H1480" s="136">
        <v>2900</v>
      </c>
      <c r="I1480" s="136">
        <v>64</v>
      </c>
      <c r="J1480" s="136" t="s">
        <v>131</v>
      </c>
    </row>
    <row r="1481" spans="8:10" ht="14.45">
      <c r="H1481" s="136">
        <v>2901</v>
      </c>
      <c r="I1481" s="136">
        <v>64</v>
      </c>
      <c r="J1481" s="136" t="s">
        <v>131</v>
      </c>
    </row>
    <row r="1482" spans="8:10" ht="14.45">
      <c r="H1482" s="136">
        <v>2902</v>
      </c>
      <c r="I1482" s="136">
        <v>64</v>
      </c>
      <c r="J1482" s="136" t="s">
        <v>131</v>
      </c>
    </row>
    <row r="1483" spans="8:10" ht="14.45">
      <c r="H1483" s="136">
        <v>2903</v>
      </c>
      <c r="I1483" s="136">
        <v>64</v>
      </c>
      <c r="J1483" s="136" t="s">
        <v>131</v>
      </c>
    </row>
    <row r="1484" spans="8:10" ht="14.45">
      <c r="H1484" s="136">
        <v>2904</v>
      </c>
      <c r="I1484" s="136">
        <v>64</v>
      </c>
      <c r="J1484" s="136" t="s">
        <v>131</v>
      </c>
    </row>
    <row r="1485" spans="8:10" ht="14.45">
      <c r="H1485" s="136">
        <v>2905</v>
      </c>
      <c r="I1485" s="136">
        <v>64</v>
      </c>
      <c r="J1485" s="136" t="s">
        <v>131</v>
      </c>
    </row>
    <row r="1486" spans="8:10" ht="14.45">
      <c r="H1486" s="136">
        <v>2906</v>
      </c>
      <c r="I1486" s="136">
        <v>64</v>
      </c>
      <c r="J1486" s="136" t="s">
        <v>131</v>
      </c>
    </row>
    <row r="1487" spans="8:10" ht="14.45">
      <c r="H1487" s="136">
        <v>2911</v>
      </c>
      <c r="I1487" s="136">
        <v>64</v>
      </c>
      <c r="J1487" s="136" t="s">
        <v>131</v>
      </c>
    </row>
    <row r="1488" spans="8:10" ht="14.45">
      <c r="H1488" s="136">
        <v>2912</v>
      </c>
      <c r="I1488" s="136">
        <v>64</v>
      </c>
      <c r="J1488" s="136" t="s">
        <v>131</v>
      </c>
    </row>
    <row r="1489" spans="8:10" ht="14.45">
      <c r="H1489" s="136">
        <v>2913</v>
      </c>
      <c r="I1489" s="136">
        <v>64</v>
      </c>
      <c r="J1489" s="136" t="s">
        <v>131</v>
      </c>
    </row>
    <row r="1490" spans="8:10" ht="14.45">
      <c r="H1490" s="136">
        <v>2914</v>
      </c>
      <c r="I1490" s="136">
        <v>64</v>
      </c>
      <c r="J1490" s="136" t="s">
        <v>131</v>
      </c>
    </row>
    <row r="1491" spans="8:10" ht="14.45">
      <c r="H1491" s="136">
        <v>3000</v>
      </c>
      <c r="I1491" s="136">
        <v>18</v>
      </c>
      <c r="J1491" s="136" t="s">
        <v>201</v>
      </c>
    </row>
    <row r="1492" spans="8:10" ht="14.45">
      <c r="H1492" s="136">
        <v>3001</v>
      </c>
      <c r="I1492" s="136">
        <v>18</v>
      </c>
      <c r="J1492" s="136" t="s">
        <v>201</v>
      </c>
    </row>
    <row r="1493" spans="8:10" ht="14.45">
      <c r="H1493" s="136">
        <v>3002</v>
      </c>
      <c r="I1493" s="136">
        <v>18</v>
      </c>
      <c r="J1493" s="136" t="s">
        <v>201</v>
      </c>
    </row>
    <row r="1494" spans="8:10" ht="14.45">
      <c r="H1494" s="136">
        <v>3003</v>
      </c>
      <c r="I1494" s="136">
        <v>18</v>
      </c>
      <c r="J1494" s="136" t="s">
        <v>201</v>
      </c>
    </row>
    <row r="1495" spans="8:10" ht="14.45">
      <c r="H1495" s="136">
        <v>3004</v>
      </c>
      <c r="I1495" s="136">
        <v>18</v>
      </c>
      <c r="J1495" s="136" t="s">
        <v>201</v>
      </c>
    </row>
    <row r="1496" spans="8:10" ht="14.45">
      <c r="H1496" s="136">
        <v>3005</v>
      </c>
      <c r="I1496" s="136">
        <v>18</v>
      </c>
      <c r="J1496" s="136" t="s">
        <v>201</v>
      </c>
    </row>
    <row r="1497" spans="8:10" ht="14.45">
      <c r="H1497" s="136">
        <v>3006</v>
      </c>
      <c r="I1497" s="136">
        <v>18</v>
      </c>
      <c r="J1497" s="136" t="s">
        <v>201</v>
      </c>
    </row>
    <row r="1498" spans="8:10" ht="14.45">
      <c r="H1498" s="136">
        <v>3008</v>
      </c>
      <c r="I1498" s="136">
        <v>18</v>
      </c>
      <c r="J1498" s="136" t="s">
        <v>201</v>
      </c>
    </row>
    <row r="1499" spans="8:10" ht="14.45">
      <c r="H1499" s="136">
        <v>3010</v>
      </c>
      <c r="I1499" s="136">
        <v>18</v>
      </c>
      <c r="J1499" s="136" t="s">
        <v>201</v>
      </c>
    </row>
    <row r="1500" spans="8:10" ht="14.45">
      <c r="H1500" s="136">
        <v>3011</v>
      </c>
      <c r="I1500" s="136">
        <v>18</v>
      </c>
      <c r="J1500" s="136" t="s">
        <v>201</v>
      </c>
    </row>
    <row r="1501" spans="8:10" ht="14.45">
      <c r="H1501" s="136">
        <v>3012</v>
      </c>
      <c r="I1501" s="136">
        <v>18</v>
      </c>
      <c r="J1501" s="136" t="s">
        <v>201</v>
      </c>
    </row>
    <row r="1502" spans="8:10" ht="14.45">
      <c r="H1502" s="136">
        <v>3013</v>
      </c>
      <c r="I1502" s="136">
        <v>18</v>
      </c>
      <c r="J1502" s="136" t="s">
        <v>201</v>
      </c>
    </row>
    <row r="1503" spans="8:10" ht="14.45">
      <c r="H1503" s="136">
        <v>3015</v>
      </c>
      <c r="I1503" s="136">
        <v>18</v>
      </c>
      <c r="J1503" s="136" t="s">
        <v>201</v>
      </c>
    </row>
    <row r="1504" spans="8:10" ht="14.45">
      <c r="H1504" s="136">
        <v>3016</v>
      </c>
      <c r="I1504" s="136">
        <v>18</v>
      </c>
      <c r="J1504" s="136" t="s">
        <v>201</v>
      </c>
    </row>
    <row r="1505" spans="8:10" ht="14.45">
      <c r="H1505" s="136">
        <v>3018</v>
      </c>
      <c r="I1505" s="136">
        <v>18</v>
      </c>
      <c r="J1505" s="136" t="s">
        <v>201</v>
      </c>
    </row>
    <row r="1506" spans="8:10" ht="14.45">
      <c r="H1506" s="136">
        <v>3019</v>
      </c>
      <c r="I1506" s="136">
        <v>18</v>
      </c>
      <c r="J1506" s="136" t="s">
        <v>201</v>
      </c>
    </row>
    <row r="1507" spans="8:10" ht="14.45">
      <c r="H1507" s="136">
        <v>3020</v>
      </c>
      <c r="I1507" s="136">
        <v>18</v>
      </c>
      <c r="J1507" s="136" t="s">
        <v>201</v>
      </c>
    </row>
    <row r="1508" spans="8:10" ht="14.45">
      <c r="H1508" s="136">
        <v>3021</v>
      </c>
      <c r="I1508" s="136">
        <v>18</v>
      </c>
      <c r="J1508" s="136" t="s">
        <v>201</v>
      </c>
    </row>
    <row r="1509" spans="8:10" ht="14.45">
      <c r="H1509" s="136">
        <v>3022</v>
      </c>
      <c r="I1509" s="136">
        <v>18</v>
      </c>
      <c r="J1509" s="136" t="s">
        <v>201</v>
      </c>
    </row>
    <row r="1510" spans="8:10" ht="14.45">
      <c r="H1510" s="136">
        <v>3023</v>
      </c>
      <c r="I1510" s="136">
        <v>18</v>
      </c>
      <c r="J1510" s="136" t="s">
        <v>201</v>
      </c>
    </row>
    <row r="1511" spans="8:10" ht="14.45">
      <c r="H1511" s="136">
        <v>3024</v>
      </c>
      <c r="I1511" s="136">
        <v>18</v>
      </c>
      <c r="J1511" s="136" t="s">
        <v>201</v>
      </c>
    </row>
    <row r="1512" spans="8:10" ht="14.45">
      <c r="H1512" s="136">
        <v>3025</v>
      </c>
      <c r="I1512" s="136">
        <v>18</v>
      </c>
      <c r="J1512" s="136" t="s">
        <v>201</v>
      </c>
    </row>
    <row r="1513" spans="8:10" ht="14.45">
      <c r="H1513" s="136">
        <v>3026</v>
      </c>
      <c r="I1513" s="136">
        <v>18</v>
      </c>
      <c r="J1513" s="136" t="s">
        <v>201</v>
      </c>
    </row>
    <row r="1514" spans="8:10" ht="14.45">
      <c r="H1514" s="136">
        <v>3027</v>
      </c>
      <c r="I1514" s="137">
        <v>18</v>
      </c>
      <c r="J1514" s="136" t="s">
        <v>201</v>
      </c>
    </row>
    <row r="1515" spans="8:10" ht="14.45">
      <c r="H1515" s="136">
        <v>3028</v>
      </c>
      <c r="I1515" s="136">
        <v>18</v>
      </c>
      <c r="J1515" s="136" t="s">
        <v>201</v>
      </c>
    </row>
    <row r="1516" spans="8:10" ht="14.45">
      <c r="H1516" s="136">
        <v>3029</v>
      </c>
      <c r="I1516" s="136">
        <v>18</v>
      </c>
      <c r="J1516" s="136" t="s">
        <v>201</v>
      </c>
    </row>
    <row r="1517" spans="8:10" ht="14.45">
      <c r="H1517" s="136">
        <v>3030</v>
      </c>
      <c r="I1517" s="136">
        <v>18</v>
      </c>
      <c r="J1517" s="136" t="s">
        <v>201</v>
      </c>
    </row>
    <row r="1518" spans="8:10" ht="14.45">
      <c r="H1518" s="136">
        <v>3031</v>
      </c>
      <c r="I1518" s="136">
        <v>18</v>
      </c>
      <c r="J1518" s="136" t="s">
        <v>201</v>
      </c>
    </row>
    <row r="1519" spans="8:10" ht="14.45">
      <c r="H1519" s="136">
        <v>3032</v>
      </c>
      <c r="I1519" s="136">
        <v>18</v>
      </c>
      <c r="J1519" s="136" t="s">
        <v>201</v>
      </c>
    </row>
    <row r="1520" spans="8:10" ht="14.45">
      <c r="H1520" s="136">
        <v>3033</v>
      </c>
      <c r="I1520" s="136">
        <v>18</v>
      </c>
      <c r="J1520" s="136" t="s">
        <v>201</v>
      </c>
    </row>
    <row r="1521" spans="8:10" ht="14.45">
      <c r="H1521" s="136">
        <v>3034</v>
      </c>
      <c r="I1521" s="136">
        <v>18</v>
      </c>
      <c r="J1521" s="136" t="s">
        <v>201</v>
      </c>
    </row>
    <row r="1522" spans="8:10" ht="14.45">
      <c r="H1522" s="136">
        <v>3036</v>
      </c>
      <c r="I1522" s="136">
        <v>18</v>
      </c>
      <c r="J1522" s="136" t="s">
        <v>201</v>
      </c>
    </row>
    <row r="1523" spans="8:10" ht="14.45">
      <c r="H1523" s="136">
        <v>3037</v>
      </c>
      <c r="I1523" s="136">
        <v>18</v>
      </c>
      <c r="J1523" s="136" t="s">
        <v>201</v>
      </c>
    </row>
    <row r="1524" spans="8:10" ht="14.45">
      <c r="H1524" s="136">
        <v>3038</v>
      </c>
      <c r="I1524" s="136">
        <v>18</v>
      </c>
      <c r="J1524" s="136" t="s">
        <v>201</v>
      </c>
    </row>
    <row r="1525" spans="8:10" ht="14.45">
      <c r="H1525" s="136">
        <v>3039</v>
      </c>
      <c r="I1525" s="136">
        <v>18</v>
      </c>
      <c r="J1525" s="136" t="s">
        <v>201</v>
      </c>
    </row>
    <row r="1526" spans="8:10" ht="14.45">
      <c r="H1526" s="136">
        <v>3040</v>
      </c>
      <c r="I1526" s="136">
        <v>18</v>
      </c>
      <c r="J1526" s="136" t="s">
        <v>201</v>
      </c>
    </row>
    <row r="1527" spans="8:10" ht="14.45">
      <c r="H1527" s="136">
        <v>3041</v>
      </c>
      <c r="I1527" s="136">
        <v>18</v>
      </c>
      <c r="J1527" s="136" t="s">
        <v>201</v>
      </c>
    </row>
    <row r="1528" spans="8:10" ht="14.45">
      <c r="H1528" s="136">
        <v>3042</v>
      </c>
      <c r="I1528" s="136">
        <v>18</v>
      </c>
      <c r="J1528" s="136" t="s">
        <v>201</v>
      </c>
    </row>
    <row r="1529" spans="8:10" ht="14.45">
      <c r="H1529" s="136">
        <v>3043</v>
      </c>
      <c r="I1529" s="136">
        <v>18</v>
      </c>
      <c r="J1529" s="136" t="s">
        <v>201</v>
      </c>
    </row>
    <row r="1530" spans="8:10" ht="14.45">
      <c r="H1530" s="136">
        <v>3044</v>
      </c>
      <c r="I1530" s="136">
        <v>18</v>
      </c>
      <c r="J1530" s="136" t="s">
        <v>201</v>
      </c>
    </row>
    <row r="1531" spans="8:10" ht="14.45">
      <c r="H1531" s="136">
        <v>3045</v>
      </c>
      <c r="I1531" s="136">
        <v>18</v>
      </c>
      <c r="J1531" s="136" t="s">
        <v>201</v>
      </c>
    </row>
    <row r="1532" spans="8:10" ht="14.45">
      <c r="H1532" s="136">
        <v>3046</v>
      </c>
      <c r="I1532" s="136">
        <v>18</v>
      </c>
      <c r="J1532" s="136" t="s">
        <v>201</v>
      </c>
    </row>
    <row r="1533" spans="8:10" ht="14.45">
      <c r="H1533" s="136">
        <v>3047</v>
      </c>
      <c r="I1533" s="136">
        <v>18</v>
      </c>
      <c r="J1533" s="136" t="s">
        <v>201</v>
      </c>
    </row>
    <row r="1534" spans="8:10" ht="14.45">
      <c r="H1534" s="136">
        <v>3048</v>
      </c>
      <c r="I1534" s="136">
        <v>18</v>
      </c>
      <c r="J1534" s="136" t="s">
        <v>201</v>
      </c>
    </row>
    <row r="1535" spans="8:10" ht="14.45">
      <c r="H1535" s="136">
        <v>3049</v>
      </c>
      <c r="I1535" s="136">
        <v>18</v>
      </c>
      <c r="J1535" s="136" t="s">
        <v>201</v>
      </c>
    </row>
    <row r="1536" spans="8:10" ht="14.45">
      <c r="H1536" s="136">
        <v>3050</v>
      </c>
      <c r="I1536" s="136">
        <v>18</v>
      </c>
      <c r="J1536" s="136" t="s">
        <v>201</v>
      </c>
    </row>
    <row r="1537" spans="8:10" ht="14.45">
      <c r="H1537" s="136">
        <v>3051</v>
      </c>
      <c r="I1537" s="136">
        <v>18</v>
      </c>
      <c r="J1537" s="136" t="s">
        <v>201</v>
      </c>
    </row>
    <row r="1538" spans="8:10" ht="14.45">
      <c r="H1538" s="136">
        <v>3052</v>
      </c>
      <c r="I1538" s="136">
        <v>18</v>
      </c>
      <c r="J1538" s="136" t="s">
        <v>201</v>
      </c>
    </row>
    <row r="1539" spans="8:10" ht="14.45">
      <c r="H1539" s="136">
        <v>3053</v>
      </c>
      <c r="I1539" s="136">
        <v>18</v>
      </c>
      <c r="J1539" s="136" t="s">
        <v>201</v>
      </c>
    </row>
    <row r="1540" spans="8:10" ht="14.45">
      <c r="H1540" s="136">
        <v>3054</v>
      </c>
      <c r="I1540" s="136">
        <v>18</v>
      </c>
      <c r="J1540" s="136" t="s">
        <v>201</v>
      </c>
    </row>
    <row r="1541" spans="8:10" ht="14.45">
      <c r="H1541" s="136">
        <v>3055</v>
      </c>
      <c r="I1541" s="136">
        <v>18</v>
      </c>
      <c r="J1541" s="136" t="s">
        <v>201</v>
      </c>
    </row>
    <row r="1542" spans="8:10" ht="14.45">
      <c r="H1542" s="136">
        <v>3056</v>
      </c>
      <c r="I1542" s="136">
        <v>18</v>
      </c>
      <c r="J1542" s="136" t="s">
        <v>201</v>
      </c>
    </row>
    <row r="1543" spans="8:10" ht="14.45">
      <c r="H1543" s="136">
        <v>3057</v>
      </c>
      <c r="I1543" s="136">
        <v>18</v>
      </c>
      <c r="J1543" s="136" t="s">
        <v>201</v>
      </c>
    </row>
    <row r="1544" spans="8:10" ht="14.45">
      <c r="H1544" s="136">
        <v>3058</v>
      </c>
      <c r="I1544" s="136">
        <v>18</v>
      </c>
      <c r="J1544" s="136" t="s">
        <v>201</v>
      </c>
    </row>
    <row r="1545" spans="8:10" ht="14.45">
      <c r="H1545" s="136">
        <v>3059</v>
      </c>
      <c r="I1545" s="136">
        <v>18</v>
      </c>
      <c r="J1545" s="136" t="s">
        <v>201</v>
      </c>
    </row>
    <row r="1546" spans="8:10" ht="14.45">
      <c r="H1546" s="136">
        <v>3060</v>
      </c>
      <c r="I1546" s="136">
        <v>18</v>
      </c>
      <c r="J1546" s="136" t="s">
        <v>201</v>
      </c>
    </row>
    <row r="1547" spans="8:10" ht="14.45">
      <c r="H1547" s="136">
        <v>3061</v>
      </c>
      <c r="I1547" s="136">
        <v>18</v>
      </c>
      <c r="J1547" s="136" t="s">
        <v>201</v>
      </c>
    </row>
    <row r="1548" spans="8:10" ht="14.45">
      <c r="H1548" s="136">
        <v>3062</v>
      </c>
      <c r="I1548" s="136">
        <v>18</v>
      </c>
      <c r="J1548" s="136" t="s">
        <v>201</v>
      </c>
    </row>
    <row r="1549" spans="8:10" ht="14.45">
      <c r="H1549" s="136">
        <v>3063</v>
      </c>
      <c r="I1549" s="136">
        <v>18</v>
      </c>
      <c r="J1549" s="136" t="s">
        <v>201</v>
      </c>
    </row>
    <row r="1550" spans="8:10" ht="14.45">
      <c r="H1550" s="136">
        <v>3064</v>
      </c>
      <c r="I1550" s="136">
        <v>18</v>
      </c>
      <c r="J1550" s="136" t="s">
        <v>201</v>
      </c>
    </row>
    <row r="1551" spans="8:10" ht="14.45">
      <c r="H1551" s="136">
        <v>3065</v>
      </c>
      <c r="I1551" s="136">
        <v>18</v>
      </c>
      <c r="J1551" s="136" t="s">
        <v>201</v>
      </c>
    </row>
    <row r="1552" spans="8:10" ht="14.45">
      <c r="H1552" s="136">
        <v>3066</v>
      </c>
      <c r="I1552" s="136">
        <v>18</v>
      </c>
      <c r="J1552" s="136" t="s">
        <v>201</v>
      </c>
    </row>
    <row r="1553" spans="8:10" ht="14.45">
      <c r="H1553" s="136">
        <v>3067</v>
      </c>
      <c r="I1553" s="136">
        <v>18</v>
      </c>
      <c r="J1553" s="136" t="s">
        <v>201</v>
      </c>
    </row>
    <row r="1554" spans="8:10" ht="14.45">
      <c r="H1554" s="136">
        <v>3068</v>
      </c>
      <c r="I1554" s="136">
        <v>18</v>
      </c>
      <c r="J1554" s="136" t="s">
        <v>201</v>
      </c>
    </row>
    <row r="1555" spans="8:10" ht="14.45">
      <c r="H1555" s="136">
        <v>3070</v>
      </c>
      <c r="I1555" s="136">
        <v>18</v>
      </c>
      <c r="J1555" s="136" t="s">
        <v>201</v>
      </c>
    </row>
    <row r="1556" spans="8:10" ht="14.45">
      <c r="H1556" s="136">
        <v>3071</v>
      </c>
      <c r="I1556" s="136">
        <v>18</v>
      </c>
      <c r="J1556" s="136" t="s">
        <v>201</v>
      </c>
    </row>
    <row r="1557" spans="8:10" ht="14.45">
      <c r="H1557" s="136">
        <v>3072</v>
      </c>
      <c r="I1557" s="136">
        <v>18</v>
      </c>
      <c r="J1557" s="136" t="s">
        <v>201</v>
      </c>
    </row>
    <row r="1558" spans="8:10" ht="14.45">
      <c r="H1558" s="136">
        <v>3073</v>
      </c>
      <c r="I1558" s="136">
        <v>18</v>
      </c>
      <c r="J1558" s="136" t="s">
        <v>201</v>
      </c>
    </row>
    <row r="1559" spans="8:10" ht="14.45">
      <c r="H1559" s="136">
        <v>3074</v>
      </c>
      <c r="I1559" s="136">
        <v>18</v>
      </c>
      <c r="J1559" s="136" t="s">
        <v>201</v>
      </c>
    </row>
    <row r="1560" spans="8:10" ht="14.45">
      <c r="H1560" s="136">
        <v>3075</v>
      </c>
      <c r="I1560" s="136">
        <v>18</v>
      </c>
      <c r="J1560" s="136" t="s">
        <v>201</v>
      </c>
    </row>
    <row r="1561" spans="8:10" ht="14.45">
      <c r="H1561" s="136">
        <v>3076</v>
      </c>
      <c r="I1561" s="136">
        <v>18</v>
      </c>
      <c r="J1561" s="136" t="s">
        <v>201</v>
      </c>
    </row>
    <row r="1562" spans="8:10" ht="14.45">
      <c r="H1562" s="136">
        <v>3078</v>
      </c>
      <c r="I1562" s="136">
        <v>18</v>
      </c>
      <c r="J1562" s="136" t="s">
        <v>201</v>
      </c>
    </row>
    <row r="1563" spans="8:10" ht="14.45">
      <c r="H1563" s="136">
        <v>3079</v>
      </c>
      <c r="I1563" s="136">
        <v>18</v>
      </c>
      <c r="J1563" s="136" t="s">
        <v>201</v>
      </c>
    </row>
    <row r="1564" spans="8:10" ht="14.45">
      <c r="H1564" s="136">
        <v>3081</v>
      </c>
      <c r="I1564" s="136">
        <v>18</v>
      </c>
      <c r="J1564" s="136" t="s">
        <v>201</v>
      </c>
    </row>
    <row r="1565" spans="8:10" ht="14.45">
      <c r="H1565" s="136">
        <v>3082</v>
      </c>
      <c r="I1565" s="136">
        <v>18</v>
      </c>
      <c r="J1565" s="136" t="s">
        <v>201</v>
      </c>
    </row>
    <row r="1566" spans="8:10" ht="14.45">
      <c r="H1566" s="136">
        <v>3083</v>
      </c>
      <c r="I1566" s="136">
        <v>18</v>
      </c>
      <c r="J1566" s="136" t="s">
        <v>201</v>
      </c>
    </row>
    <row r="1567" spans="8:10" ht="14.45">
      <c r="H1567" s="136">
        <v>3084</v>
      </c>
      <c r="I1567" s="136">
        <v>18</v>
      </c>
      <c r="J1567" s="136" t="s">
        <v>201</v>
      </c>
    </row>
    <row r="1568" spans="8:10" ht="14.45">
      <c r="H1568" s="136">
        <v>3085</v>
      </c>
      <c r="I1568" s="136">
        <v>18</v>
      </c>
      <c r="J1568" s="136" t="s">
        <v>201</v>
      </c>
    </row>
    <row r="1569" spans="8:10" ht="14.45">
      <c r="H1569" s="136">
        <v>3086</v>
      </c>
      <c r="I1569" s="136">
        <v>18</v>
      </c>
      <c r="J1569" s="136" t="s">
        <v>201</v>
      </c>
    </row>
    <row r="1570" spans="8:10" ht="14.45">
      <c r="H1570" s="136">
        <v>3087</v>
      </c>
      <c r="I1570" s="136">
        <v>18</v>
      </c>
      <c r="J1570" s="136" t="s">
        <v>201</v>
      </c>
    </row>
    <row r="1571" spans="8:10" ht="14.45">
      <c r="H1571" s="136">
        <v>3088</v>
      </c>
      <c r="I1571" s="136">
        <v>18</v>
      </c>
      <c r="J1571" s="136" t="s">
        <v>201</v>
      </c>
    </row>
    <row r="1572" spans="8:10" ht="14.45">
      <c r="H1572" s="136">
        <v>3089</v>
      </c>
      <c r="I1572" s="136">
        <v>18</v>
      </c>
      <c r="J1572" s="136" t="s">
        <v>201</v>
      </c>
    </row>
    <row r="1573" spans="8:10" ht="14.45">
      <c r="H1573" s="136">
        <v>3090</v>
      </c>
      <c r="I1573" s="136">
        <v>18</v>
      </c>
      <c r="J1573" s="136" t="s">
        <v>201</v>
      </c>
    </row>
    <row r="1574" spans="8:10" ht="14.45">
      <c r="H1574" s="136">
        <v>3091</v>
      </c>
      <c r="I1574" s="136">
        <v>18</v>
      </c>
      <c r="J1574" s="136" t="s">
        <v>201</v>
      </c>
    </row>
    <row r="1575" spans="8:10" ht="14.45">
      <c r="H1575" s="136">
        <v>3093</v>
      </c>
      <c r="I1575" s="136">
        <v>18</v>
      </c>
      <c r="J1575" s="136" t="s">
        <v>201</v>
      </c>
    </row>
    <row r="1576" spans="8:10" ht="14.45">
      <c r="H1576" s="136">
        <v>3094</v>
      </c>
      <c r="I1576" s="136">
        <v>18</v>
      </c>
      <c r="J1576" s="136" t="s">
        <v>201</v>
      </c>
    </row>
    <row r="1577" spans="8:10" ht="14.45">
      <c r="H1577" s="136">
        <v>3095</v>
      </c>
      <c r="I1577" s="136">
        <v>18</v>
      </c>
      <c r="J1577" s="136" t="s">
        <v>201</v>
      </c>
    </row>
    <row r="1578" spans="8:10" ht="14.45">
      <c r="H1578" s="136">
        <v>3096</v>
      </c>
      <c r="I1578" s="136">
        <v>18</v>
      </c>
      <c r="J1578" s="136" t="s">
        <v>201</v>
      </c>
    </row>
    <row r="1579" spans="8:10" ht="14.45">
      <c r="H1579" s="136">
        <v>3097</v>
      </c>
      <c r="I1579" s="136">
        <v>18</v>
      </c>
      <c r="J1579" s="136" t="s">
        <v>201</v>
      </c>
    </row>
    <row r="1580" spans="8:10" ht="14.45">
      <c r="H1580" s="136">
        <v>3099</v>
      </c>
      <c r="I1580" s="136">
        <v>18</v>
      </c>
      <c r="J1580" s="136" t="s">
        <v>201</v>
      </c>
    </row>
    <row r="1581" spans="8:10" ht="14.45">
      <c r="H1581" s="136">
        <v>3101</v>
      </c>
      <c r="I1581" s="136">
        <v>18</v>
      </c>
      <c r="J1581" s="136" t="s">
        <v>201</v>
      </c>
    </row>
    <row r="1582" spans="8:10" ht="14.45">
      <c r="H1582" s="136">
        <v>3102</v>
      </c>
      <c r="I1582" s="136">
        <v>18</v>
      </c>
      <c r="J1582" s="136" t="s">
        <v>201</v>
      </c>
    </row>
    <row r="1583" spans="8:10" ht="14.45">
      <c r="H1583" s="136">
        <v>3103</v>
      </c>
      <c r="I1583" s="136">
        <v>18</v>
      </c>
      <c r="J1583" s="136" t="s">
        <v>201</v>
      </c>
    </row>
    <row r="1584" spans="8:10" ht="14.45">
      <c r="H1584" s="136">
        <v>3104</v>
      </c>
      <c r="I1584" s="136">
        <v>18</v>
      </c>
      <c r="J1584" s="136" t="s">
        <v>201</v>
      </c>
    </row>
    <row r="1585" spans="8:10" ht="14.45">
      <c r="H1585" s="136">
        <v>3105</v>
      </c>
      <c r="I1585" s="136">
        <v>18</v>
      </c>
      <c r="J1585" s="136" t="s">
        <v>201</v>
      </c>
    </row>
    <row r="1586" spans="8:10" ht="14.45">
      <c r="H1586" s="136">
        <v>3106</v>
      </c>
      <c r="I1586" s="136">
        <v>18</v>
      </c>
      <c r="J1586" s="136" t="s">
        <v>201</v>
      </c>
    </row>
    <row r="1587" spans="8:10" ht="14.45">
      <c r="H1587" s="136">
        <v>3107</v>
      </c>
      <c r="I1587" s="136">
        <v>18</v>
      </c>
      <c r="J1587" s="136" t="s">
        <v>201</v>
      </c>
    </row>
    <row r="1588" spans="8:10" ht="14.45">
      <c r="H1588" s="136">
        <v>3108</v>
      </c>
      <c r="I1588" s="136">
        <v>18</v>
      </c>
      <c r="J1588" s="136" t="s">
        <v>201</v>
      </c>
    </row>
    <row r="1589" spans="8:10" ht="14.45">
      <c r="H1589" s="136">
        <v>3109</v>
      </c>
      <c r="I1589" s="136">
        <v>18</v>
      </c>
      <c r="J1589" s="136" t="s">
        <v>201</v>
      </c>
    </row>
    <row r="1590" spans="8:10" ht="14.45">
      <c r="H1590" s="136">
        <v>3110</v>
      </c>
      <c r="I1590" s="136">
        <v>18</v>
      </c>
      <c r="J1590" s="136" t="s">
        <v>201</v>
      </c>
    </row>
    <row r="1591" spans="8:10" ht="14.45">
      <c r="H1591" s="136">
        <v>3111</v>
      </c>
      <c r="I1591" s="136">
        <v>18</v>
      </c>
      <c r="J1591" s="136" t="s">
        <v>201</v>
      </c>
    </row>
    <row r="1592" spans="8:10" ht="14.45">
      <c r="H1592" s="136">
        <v>3113</v>
      </c>
      <c r="I1592" s="136">
        <v>18</v>
      </c>
      <c r="J1592" s="136" t="s">
        <v>201</v>
      </c>
    </row>
    <row r="1593" spans="8:10" ht="14.45">
      <c r="H1593" s="136">
        <v>3114</v>
      </c>
      <c r="I1593" s="136">
        <v>18</v>
      </c>
      <c r="J1593" s="136" t="s">
        <v>201</v>
      </c>
    </row>
    <row r="1594" spans="8:10" ht="14.45">
      <c r="H1594" s="136">
        <v>3115</v>
      </c>
      <c r="I1594" s="136">
        <v>18</v>
      </c>
      <c r="J1594" s="136" t="s">
        <v>201</v>
      </c>
    </row>
    <row r="1595" spans="8:10" ht="14.45">
      <c r="H1595" s="136">
        <v>3116</v>
      </c>
      <c r="I1595" s="136">
        <v>18</v>
      </c>
      <c r="J1595" s="136" t="s">
        <v>201</v>
      </c>
    </row>
    <row r="1596" spans="8:10" ht="14.45">
      <c r="H1596" s="136">
        <v>3121</v>
      </c>
      <c r="I1596" s="136">
        <v>18</v>
      </c>
      <c r="J1596" s="136" t="s">
        <v>201</v>
      </c>
    </row>
    <row r="1597" spans="8:10" ht="14.45">
      <c r="H1597" s="136">
        <v>3122</v>
      </c>
      <c r="I1597" s="136">
        <v>18</v>
      </c>
      <c r="J1597" s="136" t="s">
        <v>201</v>
      </c>
    </row>
    <row r="1598" spans="8:10" ht="14.45">
      <c r="H1598" s="136">
        <v>3123</v>
      </c>
      <c r="I1598" s="136">
        <v>18</v>
      </c>
      <c r="J1598" s="136" t="s">
        <v>201</v>
      </c>
    </row>
    <row r="1599" spans="8:10" ht="14.45">
      <c r="H1599" s="136">
        <v>3124</v>
      </c>
      <c r="I1599" s="136">
        <v>18</v>
      </c>
      <c r="J1599" s="136" t="s">
        <v>201</v>
      </c>
    </row>
    <row r="1600" spans="8:10" ht="14.45">
      <c r="H1600" s="136">
        <v>3125</v>
      </c>
      <c r="I1600" s="136">
        <v>18</v>
      </c>
      <c r="J1600" s="136" t="s">
        <v>201</v>
      </c>
    </row>
    <row r="1601" spans="8:10" ht="14.45">
      <c r="H1601" s="136">
        <v>3126</v>
      </c>
      <c r="I1601" s="136">
        <v>18</v>
      </c>
      <c r="J1601" s="136" t="s">
        <v>201</v>
      </c>
    </row>
    <row r="1602" spans="8:10" ht="14.45">
      <c r="H1602" s="136">
        <v>3127</v>
      </c>
      <c r="I1602" s="136">
        <v>18</v>
      </c>
      <c r="J1602" s="136" t="s">
        <v>201</v>
      </c>
    </row>
    <row r="1603" spans="8:10" ht="14.45">
      <c r="H1603" s="136">
        <v>3128</v>
      </c>
      <c r="I1603" s="136">
        <v>18</v>
      </c>
      <c r="J1603" s="136" t="s">
        <v>201</v>
      </c>
    </row>
    <row r="1604" spans="8:10" ht="14.45">
      <c r="H1604" s="136">
        <v>3129</v>
      </c>
      <c r="I1604" s="136">
        <v>18</v>
      </c>
      <c r="J1604" s="136" t="s">
        <v>201</v>
      </c>
    </row>
    <row r="1605" spans="8:10" ht="14.45">
      <c r="H1605" s="136">
        <v>3130</v>
      </c>
      <c r="I1605" s="136">
        <v>18</v>
      </c>
      <c r="J1605" s="136" t="s">
        <v>201</v>
      </c>
    </row>
    <row r="1606" spans="8:10" ht="14.45">
      <c r="H1606" s="136">
        <v>3131</v>
      </c>
      <c r="I1606" s="136">
        <v>18</v>
      </c>
      <c r="J1606" s="136" t="s">
        <v>201</v>
      </c>
    </row>
    <row r="1607" spans="8:10" ht="14.45">
      <c r="H1607" s="136">
        <v>3132</v>
      </c>
      <c r="I1607" s="136">
        <v>18</v>
      </c>
      <c r="J1607" s="136" t="s">
        <v>201</v>
      </c>
    </row>
    <row r="1608" spans="8:10" ht="14.45">
      <c r="H1608" s="136">
        <v>3133</v>
      </c>
      <c r="I1608" s="136">
        <v>18</v>
      </c>
      <c r="J1608" s="136" t="s">
        <v>201</v>
      </c>
    </row>
    <row r="1609" spans="8:10" ht="14.45">
      <c r="H1609" s="136">
        <v>3134</v>
      </c>
      <c r="I1609" s="136">
        <v>18</v>
      </c>
      <c r="J1609" s="136" t="s">
        <v>201</v>
      </c>
    </row>
    <row r="1610" spans="8:10" ht="14.45">
      <c r="H1610" s="136">
        <v>3135</v>
      </c>
      <c r="I1610" s="136">
        <v>18</v>
      </c>
      <c r="J1610" s="136" t="s">
        <v>201</v>
      </c>
    </row>
    <row r="1611" spans="8:10" ht="14.45">
      <c r="H1611" s="136">
        <v>3136</v>
      </c>
      <c r="I1611" s="136">
        <v>18</v>
      </c>
      <c r="J1611" s="136" t="s">
        <v>201</v>
      </c>
    </row>
    <row r="1612" spans="8:10" ht="14.45">
      <c r="H1612" s="136">
        <v>3137</v>
      </c>
      <c r="I1612" s="136">
        <v>18</v>
      </c>
      <c r="J1612" s="136" t="s">
        <v>201</v>
      </c>
    </row>
    <row r="1613" spans="8:10" ht="14.45">
      <c r="H1613" s="136">
        <v>3138</v>
      </c>
      <c r="I1613" s="136">
        <v>18</v>
      </c>
      <c r="J1613" s="136" t="s">
        <v>201</v>
      </c>
    </row>
    <row r="1614" spans="8:10" ht="14.45">
      <c r="H1614" s="136">
        <v>3139</v>
      </c>
      <c r="I1614" s="136">
        <v>18</v>
      </c>
      <c r="J1614" s="136" t="s">
        <v>201</v>
      </c>
    </row>
    <row r="1615" spans="8:10" ht="14.45">
      <c r="H1615" s="136">
        <v>3140</v>
      </c>
      <c r="I1615" s="136">
        <v>18</v>
      </c>
      <c r="J1615" s="136" t="s">
        <v>201</v>
      </c>
    </row>
    <row r="1616" spans="8:10" ht="14.45">
      <c r="H1616" s="136">
        <v>3141</v>
      </c>
      <c r="I1616" s="136">
        <v>18</v>
      </c>
      <c r="J1616" s="136" t="s">
        <v>201</v>
      </c>
    </row>
    <row r="1617" spans="8:10" ht="14.45">
      <c r="H1617" s="136">
        <v>3142</v>
      </c>
      <c r="I1617" s="136">
        <v>18</v>
      </c>
      <c r="J1617" s="136" t="s">
        <v>201</v>
      </c>
    </row>
    <row r="1618" spans="8:10" ht="14.45">
      <c r="H1618" s="136">
        <v>3143</v>
      </c>
      <c r="I1618" s="136">
        <v>18</v>
      </c>
      <c r="J1618" s="136" t="s">
        <v>201</v>
      </c>
    </row>
    <row r="1619" spans="8:10" ht="14.45">
      <c r="H1619" s="136">
        <v>3144</v>
      </c>
      <c r="I1619" s="136">
        <v>18</v>
      </c>
      <c r="J1619" s="136" t="s">
        <v>201</v>
      </c>
    </row>
    <row r="1620" spans="8:10" ht="14.45">
      <c r="H1620" s="136">
        <v>3145</v>
      </c>
      <c r="I1620" s="136">
        <v>18</v>
      </c>
      <c r="J1620" s="136" t="s">
        <v>201</v>
      </c>
    </row>
    <row r="1621" spans="8:10" ht="14.45">
      <c r="H1621" s="136">
        <v>3146</v>
      </c>
      <c r="I1621" s="136">
        <v>18</v>
      </c>
      <c r="J1621" s="136" t="s">
        <v>201</v>
      </c>
    </row>
    <row r="1622" spans="8:10" ht="14.45">
      <c r="H1622" s="136">
        <v>3147</v>
      </c>
      <c r="I1622" s="136">
        <v>18</v>
      </c>
      <c r="J1622" s="136" t="s">
        <v>201</v>
      </c>
    </row>
    <row r="1623" spans="8:10" ht="14.45">
      <c r="H1623" s="136">
        <v>3148</v>
      </c>
      <c r="I1623" s="136">
        <v>18</v>
      </c>
      <c r="J1623" s="136" t="s">
        <v>201</v>
      </c>
    </row>
    <row r="1624" spans="8:10" ht="14.45">
      <c r="H1624" s="136">
        <v>3149</v>
      </c>
      <c r="I1624" s="136">
        <v>18</v>
      </c>
      <c r="J1624" s="136" t="s">
        <v>201</v>
      </c>
    </row>
    <row r="1625" spans="8:10" ht="14.45">
      <c r="H1625" s="136">
        <v>3150</v>
      </c>
      <c r="I1625" s="136">
        <v>18</v>
      </c>
      <c r="J1625" s="136" t="s">
        <v>201</v>
      </c>
    </row>
    <row r="1626" spans="8:10" ht="14.45">
      <c r="H1626" s="136">
        <v>3151</v>
      </c>
      <c r="I1626" s="136">
        <v>18</v>
      </c>
      <c r="J1626" s="136" t="s">
        <v>201</v>
      </c>
    </row>
    <row r="1627" spans="8:10" ht="14.45">
      <c r="H1627" s="136">
        <v>3152</v>
      </c>
      <c r="I1627" s="136">
        <v>18</v>
      </c>
      <c r="J1627" s="136" t="s">
        <v>201</v>
      </c>
    </row>
    <row r="1628" spans="8:10" ht="14.45">
      <c r="H1628" s="136">
        <v>3153</v>
      </c>
      <c r="I1628" s="136">
        <v>18</v>
      </c>
      <c r="J1628" s="136" t="s">
        <v>201</v>
      </c>
    </row>
    <row r="1629" spans="8:10" ht="14.45">
      <c r="H1629" s="136">
        <v>3154</v>
      </c>
      <c r="I1629" s="136">
        <v>18</v>
      </c>
      <c r="J1629" s="136" t="s">
        <v>201</v>
      </c>
    </row>
    <row r="1630" spans="8:10" ht="14.45">
      <c r="H1630" s="136">
        <v>3155</v>
      </c>
      <c r="I1630" s="136">
        <v>18</v>
      </c>
      <c r="J1630" s="136" t="s">
        <v>201</v>
      </c>
    </row>
    <row r="1631" spans="8:10" ht="14.45">
      <c r="H1631" s="136">
        <v>3156</v>
      </c>
      <c r="I1631" s="136">
        <v>18</v>
      </c>
      <c r="J1631" s="136" t="s">
        <v>201</v>
      </c>
    </row>
    <row r="1632" spans="8:10" ht="14.45">
      <c r="H1632" s="136">
        <v>3158</v>
      </c>
      <c r="I1632" s="136">
        <v>18</v>
      </c>
      <c r="J1632" s="136" t="s">
        <v>201</v>
      </c>
    </row>
    <row r="1633" spans="8:10" ht="14.45">
      <c r="H1633" s="136">
        <v>3159</v>
      </c>
      <c r="I1633" s="136">
        <v>18</v>
      </c>
      <c r="J1633" s="136" t="s">
        <v>201</v>
      </c>
    </row>
    <row r="1634" spans="8:10" ht="14.45">
      <c r="H1634" s="136">
        <v>3160</v>
      </c>
      <c r="I1634" s="136">
        <v>18</v>
      </c>
      <c r="J1634" s="136" t="s">
        <v>201</v>
      </c>
    </row>
    <row r="1635" spans="8:10" ht="14.45">
      <c r="H1635" s="136">
        <v>3161</v>
      </c>
      <c r="I1635" s="136">
        <v>18</v>
      </c>
      <c r="J1635" s="136" t="s">
        <v>201</v>
      </c>
    </row>
    <row r="1636" spans="8:10" ht="14.45">
      <c r="H1636" s="136">
        <v>3162</v>
      </c>
      <c r="I1636" s="136">
        <v>18</v>
      </c>
      <c r="J1636" s="136" t="s">
        <v>201</v>
      </c>
    </row>
    <row r="1637" spans="8:10" ht="14.45">
      <c r="H1637" s="136">
        <v>3163</v>
      </c>
      <c r="I1637" s="136">
        <v>18</v>
      </c>
      <c r="J1637" s="136" t="s">
        <v>201</v>
      </c>
    </row>
    <row r="1638" spans="8:10" ht="14.45">
      <c r="H1638" s="136">
        <v>3164</v>
      </c>
      <c r="I1638" s="136">
        <v>18</v>
      </c>
      <c r="J1638" s="136" t="s">
        <v>201</v>
      </c>
    </row>
    <row r="1639" spans="8:10" ht="14.45">
      <c r="H1639" s="136">
        <v>3165</v>
      </c>
      <c r="I1639" s="136">
        <v>18</v>
      </c>
      <c r="J1639" s="136" t="s">
        <v>201</v>
      </c>
    </row>
    <row r="1640" spans="8:10" ht="14.45">
      <c r="H1640" s="136">
        <v>3166</v>
      </c>
      <c r="I1640" s="136">
        <v>18</v>
      </c>
      <c r="J1640" s="136" t="s">
        <v>201</v>
      </c>
    </row>
    <row r="1641" spans="8:10" ht="14.45">
      <c r="H1641" s="136">
        <v>3167</v>
      </c>
      <c r="I1641" s="136">
        <v>18</v>
      </c>
      <c r="J1641" s="136" t="s">
        <v>201</v>
      </c>
    </row>
    <row r="1642" spans="8:10" ht="14.45">
      <c r="H1642" s="136">
        <v>3168</v>
      </c>
      <c r="I1642" s="136">
        <v>18</v>
      </c>
      <c r="J1642" s="136" t="s">
        <v>201</v>
      </c>
    </row>
    <row r="1643" spans="8:10" ht="14.45">
      <c r="H1643" s="136">
        <v>3169</v>
      </c>
      <c r="I1643" s="136">
        <v>18</v>
      </c>
      <c r="J1643" s="136" t="s">
        <v>201</v>
      </c>
    </row>
    <row r="1644" spans="8:10" ht="14.45">
      <c r="H1644" s="136">
        <v>3170</v>
      </c>
      <c r="I1644" s="136">
        <v>18</v>
      </c>
      <c r="J1644" s="136" t="s">
        <v>201</v>
      </c>
    </row>
    <row r="1645" spans="8:10" ht="14.45">
      <c r="H1645" s="136">
        <v>3171</v>
      </c>
      <c r="I1645" s="136">
        <v>18</v>
      </c>
      <c r="J1645" s="136" t="s">
        <v>201</v>
      </c>
    </row>
    <row r="1646" spans="8:10" ht="14.45">
      <c r="H1646" s="136">
        <v>3172</v>
      </c>
      <c r="I1646" s="136">
        <v>18</v>
      </c>
      <c r="J1646" s="136" t="s">
        <v>201</v>
      </c>
    </row>
    <row r="1647" spans="8:10" ht="14.45">
      <c r="H1647" s="136">
        <v>3173</v>
      </c>
      <c r="I1647" s="136">
        <v>18</v>
      </c>
      <c r="J1647" s="136" t="s">
        <v>201</v>
      </c>
    </row>
    <row r="1648" spans="8:10" ht="14.45">
      <c r="H1648" s="136">
        <v>3174</v>
      </c>
      <c r="I1648" s="136">
        <v>18</v>
      </c>
      <c r="J1648" s="136" t="s">
        <v>201</v>
      </c>
    </row>
    <row r="1649" spans="8:10" ht="14.45">
      <c r="H1649" s="136">
        <v>3175</v>
      </c>
      <c r="I1649" s="136">
        <v>18</v>
      </c>
      <c r="J1649" s="136" t="s">
        <v>201</v>
      </c>
    </row>
    <row r="1650" spans="8:10" ht="14.45">
      <c r="H1650" s="136">
        <v>3176</v>
      </c>
      <c r="I1650" s="136">
        <v>18</v>
      </c>
      <c r="J1650" s="136" t="s">
        <v>201</v>
      </c>
    </row>
    <row r="1651" spans="8:10" ht="14.45">
      <c r="H1651" s="136">
        <v>3177</v>
      </c>
      <c r="I1651" s="136">
        <v>18</v>
      </c>
      <c r="J1651" s="136" t="s">
        <v>201</v>
      </c>
    </row>
    <row r="1652" spans="8:10" ht="14.45">
      <c r="H1652" s="136">
        <v>3178</v>
      </c>
      <c r="I1652" s="136">
        <v>18</v>
      </c>
      <c r="J1652" s="136" t="s">
        <v>201</v>
      </c>
    </row>
    <row r="1653" spans="8:10" ht="14.45">
      <c r="H1653" s="136">
        <v>3179</v>
      </c>
      <c r="I1653" s="136">
        <v>18</v>
      </c>
      <c r="J1653" s="136" t="s">
        <v>201</v>
      </c>
    </row>
    <row r="1654" spans="8:10" ht="14.45">
      <c r="H1654" s="136">
        <v>3180</v>
      </c>
      <c r="I1654" s="136">
        <v>18</v>
      </c>
      <c r="J1654" s="136" t="s">
        <v>201</v>
      </c>
    </row>
    <row r="1655" spans="8:10" ht="14.45">
      <c r="H1655" s="136">
        <v>3181</v>
      </c>
      <c r="I1655" s="136">
        <v>18</v>
      </c>
      <c r="J1655" s="136" t="s">
        <v>201</v>
      </c>
    </row>
    <row r="1656" spans="8:10" ht="14.45">
      <c r="H1656" s="136">
        <v>3182</v>
      </c>
      <c r="I1656" s="136">
        <v>18</v>
      </c>
      <c r="J1656" s="136" t="s">
        <v>201</v>
      </c>
    </row>
    <row r="1657" spans="8:10" ht="14.45">
      <c r="H1657" s="136">
        <v>3183</v>
      </c>
      <c r="I1657" s="136">
        <v>18</v>
      </c>
      <c r="J1657" s="136" t="s">
        <v>201</v>
      </c>
    </row>
    <row r="1658" spans="8:10" ht="14.45">
      <c r="H1658" s="136">
        <v>3184</v>
      </c>
      <c r="I1658" s="136">
        <v>18</v>
      </c>
      <c r="J1658" s="136" t="s">
        <v>201</v>
      </c>
    </row>
    <row r="1659" spans="8:10" ht="14.45">
      <c r="H1659" s="136">
        <v>3185</v>
      </c>
      <c r="I1659" s="136">
        <v>18</v>
      </c>
      <c r="J1659" s="136" t="s">
        <v>201</v>
      </c>
    </row>
    <row r="1660" spans="8:10" ht="14.45">
      <c r="H1660" s="136">
        <v>3186</v>
      </c>
      <c r="I1660" s="136">
        <v>18</v>
      </c>
      <c r="J1660" s="136" t="s">
        <v>201</v>
      </c>
    </row>
    <row r="1661" spans="8:10" ht="14.45">
      <c r="H1661" s="136">
        <v>3187</v>
      </c>
      <c r="I1661" s="136">
        <v>18</v>
      </c>
      <c r="J1661" s="136" t="s">
        <v>201</v>
      </c>
    </row>
    <row r="1662" spans="8:10" ht="14.45">
      <c r="H1662" s="136">
        <v>3188</v>
      </c>
      <c r="I1662" s="136">
        <v>18</v>
      </c>
      <c r="J1662" s="136" t="s">
        <v>201</v>
      </c>
    </row>
    <row r="1663" spans="8:10" ht="14.45">
      <c r="H1663" s="136">
        <v>3189</v>
      </c>
      <c r="I1663" s="136">
        <v>18</v>
      </c>
      <c r="J1663" s="136" t="s">
        <v>201</v>
      </c>
    </row>
    <row r="1664" spans="8:10" ht="14.45">
      <c r="H1664" s="136">
        <v>3190</v>
      </c>
      <c r="I1664" s="136">
        <v>18</v>
      </c>
      <c r="J1664" s="136" t="s">
        <v>201</v>
      </c>
    </row>
    <row r="1665" spans="8:10" ht="14.45">
      <c r="H1665" s="136">
        <v>3191</v>
      </c>
      <c r="I1665" s="136">
        <v>18</v>
      </c>
      <c r="J1665" s="136" t="s">
        <v>201</v>
      </c>
    </row>
    <row r="1666" spans="8:10" ht="14.45">
      <c r="H1666" s="136">
        <v>3192</v>
      </c>
      <c r="I1666" s="136">
        <v>18</v>
      </c>
      <c r="J1666" s="136" t="s">
        <v>201</v>
      </c>
    </row>
    <row r="1667" spans="8:10" ht="14.45">
      <c r="H1667" s="136">
        <v>3193</v>
      </c>
      <c r="I1667" s="136">
        <v>18</v>
      </c>
      <c r="J1667" s="136" t="s">
        <v>201</v>
      </c>
    </row>
    <row r="1668" spans="8:10" ht="14.45">
      <c r="H1668" s="136">
        <v>3194</v>
      </c>
      <c r="I1668" s="136">
        <v>18</v>
      </c>
      <c r="J1668" s="136" t="s">
        <v>201</v>
      </c>
    </row>
    <row r="1669" spans="8:10" ht="14.45">
      <c r="H1669" s="136">
        <v>3195</v>
      </c>
      <c r="I1669" s="136">
        <v>18</v>
      </c>
      <c r="J1669" s="136" t="s">
        <v>201</v>
      </c>
    </row>
    <row r="1670" spans="8:10" ht="14.45">
      <c r="H1670" s="136">
        <v>3196</v>
      </c>
      <c r="I1670" s="136">
        <v>18</v>
      </c>
      <c r="J1670" s="136" t="s">
        <v>201</v>
      </c>
    </row>
    <row r="1671" spans="8:10" ht="14.45">
      <c r="H1671" s="136">
        <v>3197</v>
      </c>
      <c r="I1671" s="136">
        <v>18</v>
      </c>
      <c r="J1671" s="136" t="s">
        <v>201</v>
      </c>
    </row>
    <row r="1672" spans="8:10" ht="14.45">
      <c r="H1672" s="136">
        <v>3198</v>
      </c>
      <c r="I1672" s="136">
        <v>18</v>
      </c>
      <c r="J1672" s="136" t="s">
        <v>201</v>
      </c>
    </row>
    <row r="1673" spans="8:10" ht="14.45">
      <c r="H1673" s="136">
        <v>3199</v>
      </c>
      <c r="I1673" s="136">
        <v>18</v>
      </c>
      <c r="J1673" s="136" t="s">
        <v>201</v>
      </c>
    </row>
    <row r="1674" spans="8:10" ht="14.45">
      <c r="H1674" s="136">
        <v>3200</v>
      </c>
      <c r="I1674" s="136">
        <v>18</v>
      </c>
      <c r="J1674" s="136" t="s">
        <v>201</v>
      </c>
    </row>
    <row r="1675" spans="8:10" ht="14.45">
      <c r="H1675" s="136">
        <v>3201</v>
      </c>
      <c r="I1675" s="136">
        <v>18</v>
      </c>
      <c r="J1675" s="136" t="s">
        <v>201</v>
      </c>
    </row>
    <row r="1676" spans="8:10" ht="14.45">
      <c r="H1676" s="136">
        <v>3202</v>
      </c>
      <c r="I1676" s="136">
        <v>18</v>
      </c>
      <c r="J1676" s="136" t="s">
        <v>201</v>
      </c>
    </row>
    <row r="1677" spans="8:10" ht="14.45">
      <c r="H1677" s="136">
        <v>3204</v>
      </c>
      <c r="I1677" s="136">
        <v>18</v>
      </c>
      <c r="J1677" s="136" t="s">
        <v>201</v>
      </c>
    </row>
    <row r="1678" spans="8:10" ht="14.45">
      <c r="H1678" s="136">
        <v>3205</v>
      </c>
      <c r="I1678" s="136">
        <v>18</v>
      </c>
      <c r="J1678" s="136" t="s">
        <v>201</v>
      </c>
    </row>
    <row r="1679" spans="8:10" ht="14.45">
      <c r="H1679" s="136">
        <v>3206</v>
      </c>
      <c r="I1679" s="136">
        <v>18</v>
      </c>
      <c r="J1679" s="136" t="s">
        <v>201</v>
      </c>
    </row>
    <row r="1680" spans="8:10" ht="14.45">
      <c r="H1680" s="136">
        <v>3207</v>
      </c>
      <c r="I1680" s="136">
        <v>18</v>
      </c>
      <c r="J1680" s="136" t="s">
        <v>201</v>
      </c>
    </row>
    <row r="1681" spans="8:10" ht="14.45">
      <c r="H1681" s="136">
        <v>3211</v>
      </c>
      <c r="I1681" s="136">
        <v>18</v>
      </c>
      <c r="J1681" s="136" t="s">
        <v>201</v>
      </c>
    </row>
    <row r="1682" spans="8:10" ht="14.45">
      <c r="H1682" s="136">
        <v>3212</v>
      </c>
      <c r="I1682" s="136">
        <v>18</v>
      </c>
      <c r="J1682" s="136" t="s">
        <v>201</v>
      </c>
    </row>
    <row r="1683" spans="8:10" ht="14.45">
      <c r="H1683" s="136">
        <v>3213</v>
      </c>
      <c r="I1683" s="136">
        <v>18</v>
      </c>
      <c r="J1683" s="136" t="s">
        <v>201</v>
      </c>
    </row>
    <row r="1684" spans="8:10" ht="14.45">
      <c r="H1684" s="136">
        <v>3214</v>
      </c>
      <c r="I1684" s="136">
        <v>18</v>
      </c>
      <c r="J1684" s="136" t="s">
        <v>201</v>
      </c>
    </row>
    <row r="1685" spans="8:10" ht="14.45">
      <c r="H1685" s="136">
        <v>3215</v>
      </c>
      <c r="I1685" s="136">
        <v>18</v>
      </c>
      <c r="J1685" s="136" t="s">
        <v>201</v>
      </c>
    </row>
    <row r="1686" spans="8:10" ht="14.45">
      <c r="H1686" s="136">
        <v>3216</v>
      </c>
      <c r="I1686" s="136">
        <v>18</v>
      </c>
      <c r="J1686" s="136" t="s">
        <v>201</v>
      </c>
    </row>
    <row r="1687" spans="8:10" ht="14.45">
      <c r="H1687" s="136">
        <v>3217</v>
      </c>
      <c r="I1687" s="136">
        <v>18</v>
      </c>
      <c r="J1687" s="136" t="s">
        <v>201</v>
      </c>
    </row>
    <row r="1688" spans="8:10" ht="14.45">
      <c r="H1688" s="136">
        <v>3218</v>
      </c>
      <c r="I1688" s="136">
        <v>18</v>
      </c>
      <c r="J1688" s="136" t="s">
        <v>201</v>
      </c>
    </row>
    <row r="1689" spans="8:10" ht="14.45">
      <c r="H1689" s="136">
        <v>3219</v>
      </c>
      <c r="I1689" s="136">
        <v>18</v>
      </c>
      <c r="J1689" s="136" t="s">
        <v>201</v>
      </c>
    </row>
    <row r="1690" spans="8:10" ht="14.45">
      <c r="H1690" s="136">
        <v>3220</v>
      </c>
      <c r="I1690" s="136">
        <v>18</v>
      </c>
      <c r="J1690" s="136" t="s">
        <v>201</v>
      </c>
    </row>
    <row r="1691" spans="8:10" ht="14.45">
      <c r="H1691" s="136">
        <v>3221</v>
      </c>
      <c r="I1691" s="136">
        <v>18</v>
      </c>
      <c r="J1691" s="136" t="s">
        <v>201</v>
      </c>
    </row>
    <row r="1692" spans="8:10" ht="14.45">
      <c r="H1692" s="136">
        <v>3222</v>
      </c>
      <c r="I1692" s="136">
        <v>18</v>
      </c>
      <c r="J1692" s="136" t="s">
        <v>201</v>
      </c>
    </row>
    <row r="1693" spans="8:10" ht="14.45">
      <c r="H1693" s="136">
        <v>3223</v>
      </c>
      <c r="I1693" s="136">
        <v>18</v>
      </c>
      <c r="J1693" s="136" t="s">
        <v>201</v>
      </c>
    </row>
    <row r="1694" spans="8:10" ht="14.45">
      <c r="H1694" s="136">
        <v>3224</v>
      </c>
      <c r="I1694" s="136">
        <v>18</v>
      </c>
      <c r="J1694" s="136" t="s">
        <v>201</v>
      </c>
    </row>
    <row r="1695" spans="8:10" ht="14.45">
      <c r="H1695" s="136">
        <v>3225</v>
      </c>
      <c r="I1695" s="136">
        <v>18</v>
      </c>
      <c r="J1695" s="136" t="s">
        <v>201</v>
      </c>
    </row>
    <row r="1696" spans="8:10" ht="14.45">
      <c r="H1696" s="136">
        <v>3226</v>
      </c>
      <c r="I1696" s="136">
        <v>18</v>
      </c>
      <c r="J1696" s="136" t="s">
        <v>201</v>
      </c>
    </row>
    <row r="1697" spans="8:10" ht="14.45">
      <c r="H1697" s="136">
        <v>3227</v>
      </c>
      <c r="I1697" s="136">
        <v>18</v>
      </c>
      <c r="J1697" s="136" t="s">
        <v>201</v>
      </c>
    </row>
    <row r="1698" spans="8:10" ht="14.45">
      <c r="H1698" s="136">
        <v>3228</v>
      </c>
      <c r="I1698" s="136">
        <v>18</v>
      </c>
      <c r="J1698" s="136" t="s">
        <v>201</v>
      </c>
    </row>
    <row r="1699" spans="8:10" ht="14.45">
      <c r="H1699" s="136">
        <v>3230</v>
      </c>
      <c r="I1699" s="136">
        <v>18</v>
      </c>
      <c r="J1699" s="136" t="s">
        <v>201</v>
      </c>
    </row>
    <row r="1700" spans="8:10" ht="14.45">
      <c r="H1700" s="136">
        <v>3231</v>
      </c>
      <c r="I1700" s="136">
        <v>18</v>
      </c>
      <c r="J1700" s="136" t="s">
        <v>201</v>
      </c>
    </row>
    <row r="1701" spans="8:10" ht="14.45">
      <c r="H1701" s="136">
        <v>3232</v>
      </c>
      <c r="I1701" s="136">
        <v>15</v>
      </c>
      <c r="J1701" s="136" t="s">
        <v>201</v>
      </c>
    </row>
    <row r="1702" spans="8:10" ht="14.45">
      <c r="H1702" s="136">
        <v>3233</v>
      </c>
      <c r="I1702" s="136">
        <v>15</v>
      </c>
      <c r="J1702" s="136" t="s">
        <v>201</v>
      </c>
    </row>
    <row r="1703" spans="8:10" ht="14.45">
      <c r="H1703" s="136">
        <v>3235</v>
      </c>
      <c r="I1703" s="136">
        <v>15</v>
      </c>
      <c r="J1703" s="136" t="s">
        <v>201</v>
      </c>
    </row>
    <row r="1704" spans="8:10" ht="14.45">
      <c r="H1704" s="136">
        <v>3236</v>
      </c>
      <c r="I1704" s="136">
        <v>15</v>
      </c>
      <c r="J1704" s="136" t="s">
        <v>201</v>
      </c>
    </row>
    <row r="1705" spans="8:10" ht="14.45">
      <c r="H1705" s="136">
        <v>3237</v>
      </c>
      <c r="I1705" s="136">
        <v>15</v>
      </c>
      <c r="J1705" s="136" t="s">
        <v>201</v>
      </c>
    </row>
    <row r="1706" spans="8:10" ht="14.45">
      <c r="H1706" s="136">
        <v>3238</v>
      </c>
      <c r="I1706" s="136">
        <v>15</v>
      </c>
      <c r="J1706" s="136" t="s">
        <v>201</v>
      </c>
    </row>
    <row r="1707" spans="8:10" ht="14.45">
      <c r="H1707" s="136">
        <v>3239</v>
      </c>
      <c r="I1707" s="136">
        <v>15</v>
      </c>
      <c r="J1707" s="136" t="s">
        <v>201</v>
      </c>
    </row>
    <row r="1708" spans="8:10" ht="14.45">
      <c r="H1708" s="136">
        <v>3240</v>
      </c>
      <c r="I1708" s="136">
        <v>18</v>
      </c>
      <c r="J1708" s="136" t="s">
        <v>201</v>
      </c>
    </row>
    <row r="1709" spans="8:10" ht="14.45">
      <c r="H1709" s="136">
        <v>3241</v>
      </c>
      <c r="I1709" s="136">
        <v>18</v>
      </c>
      <c r="J1709" s="136" t="s">
        <v>201</v>
      </c>
    </row>
    <row r="1710" spans="8:10" ht="14.45">
      <c r="H1710" s="136">
        <v>3242</v>
      </c>
      <c r="I1710" s="136">
        <v>15</v>
      </c>
      <c r="J1710" s="136" t="s">
        <v>201</v>
      </c>
    </row>
    <row r="1711" spans="8:10" ht="14.45">
      <c r="H1711" s="136">
        <v>3243</v>
      </c>
      <c r="I1711" s="136">
        <v>15</v>
      </c>
      <c r="J1711" s="136" t="s">
        <v>201</v>
      </c>
    </row>
    <row r="1712" spans="8:10" ht="14.45">
      <c r="H1712" s="136">
        <v>3249</v>
      </c>
      <c r="I1712" s="136">
        <v>15</v>
      </c>
      <c r="J1712" s="136" t="s">
        <v>201</v>
      </c>
    </row>
    <row r="1713" spans="8:10" ht="14.45">
      <c r="H1713" s="136">
        <v>3250</v>
      </c>
      <c r="I1713" s="136">
        <v>15</v>
      </c>
      <c r="J1713" s="136" t="s">
        <v>201</v>
      </c>
    </row>
    <row r="1714" spans="8:10" ht="14.45">
      <c r="H1714" s="136">
        <v>3251</v>
      </c>
      <c r="I1714" s="136">
        <v>15</v>
      </c>
      <c r="J1714" s="136" t="s">
        <v>201</v>
      </c>
    </row>
    <row r="1715" spans="8:10" ht="14.45">
      <c r="H1715" s="136">
        <v>3254</v>
      </c>
      <c r="I1715" s="136">
        <v>15</v>
      </c>
      <c r="J1715" s="136" t="s">
        <v>201</v>
      </c>
    </row>
    <row r="1716" spans="8:10" ht="14.45">
      <c r="H1716" s="136">
        <v>3260</v>
      </c>
      <c r="I1716" s="136">
        <v>15</v>
      </c>
      <c r="J1716" s="136" t="s">
        <v>201</v>
      </c>
    </row>
    <row r="1717" spans="8:10" ht="14.45">
      <c r="H1717" s="136">
        <v>3264</v>
      </c>
      <c r="I1717" s="136">
        <v>15</v>
      </c>
      <c r="J1717" s="136" t="s">
        <v>201</v>
      </c>
    </row>
    <row r="1718" spans="8:10" ht="14.45">
      <c r="H1718" s="136">
        <v>3265</v>
      </c>
      <c r="I1718" s="136">
        <v>15</v>
      </c>
      <c r="J1718" s="136" t="s">
        <v>201</v>
      </c>
    </row>
    <row r="1719" spans="8:10" ht="14.45">
      <c r="H1719" s="136">
        <v>3266</v>
      </c>
      <c r="I1719" s="136">
        <v>15</v>
      </c>
      <c r="J1719" s="136" t="s">
        <v>201</v>
      </c>
    </row>
    <row r="1720" spans="8:10" ht="14.45">
      <c r="H1720" s="136">
        <v>3267</v>
      </c>
      <c r="I1720" s="136">
        <v>15</v>
      </c>
      <c r="J1720" s="136" t="s">
        <v>201</v>
      </c>
    </row>
    <row r="1721" spans="8:10" ht="14.45">
      <c r="H1721" s="136">
        <v>3268</v>
      </c>
      <c r="I1721" s="136">
        <v>15</v>
      </c>
      <c r="J1721" s="136" t="s">
        <v>201</v>
      </c>
    </row>
    <row r="1722" spans="8:10" ht="14.45">
      <c r="H1722" s="136">
        <v>3269</v>
      </c>
      <c r="I1722" s="136">
        <v>15</v>
      </c>
      <c r="J1722" s="136" t="s">
        <v>201</v>
      </c>
    </row>
    <row r="1723" spans="8:10" ht="14.45">
      <c r="H1723" s="136">
        <v>3270</v>
      </c>
      <c r="I1723" s="136">
        <v>15</v>
      </c>
      <c r="J1723" s="136" t="s">
        <v>201</v>
      </c>
    </row>
    <row r="1724" spans="8:10" ht="14.45">
      <c r="H1724" s="136">
        <v>3271</v>
      </c>
      <c r="I1724" s="136">
        <v>15</v>
      </c>
      <c r="J1724" s="136" t="s">
        <v>201</v>
      </c>
    </row>
    <row r="1725" spans="8:10" ht="14.45">
      <c r="H1725" s="136">
        <v>3272</v>
      </c>
      <c r="I1725" s="136">
        <v>15</v>
      </c>
      <c r="J1725" s="136" t="s">
        <v>201</v>
      </c>
    </row>
    <row r="1726" spans="8:10" ht="14.45">
      <c r="H1726" s="136">
        <v>3273</v>
      </c>
      <c r="I1726" s="136">
        <v>15</v>
      </c>
      <c r="J1726" s="136" t="s">
        <v>201</v>
      </c>
    </row>
    <row r="1727" spans="8:10" ht="14.45">
      <c r="H1727" s="136">
        <v>3274</v>
      </c>
      <c r="I1727" s="136">
        <v>15</v>
      </c>
      <c r="J1727" s="136" t="s">
        <v>201</v>
      </c>
    </row>
    <row r="1728" spans="8:10" ht="14.45">
      <c r="H1728" s="136">
        <v>3275</v>
      </c>
      <c r="I1728" s="136">
        <v>15</v>
      </c>
      <c r="J1728" s="136" t="s">
        <v>201</v>
      </c>
    </row>
    <row r="1729" spans="8:10" ht="14.45">
      <c r="H1729" s="136">
        <v>3276</v>
      </c>
      <c r="I1729" s="136">
        <v>15</v>
      </c>
      <c r="J1729" s="136" t="s">
        <v>201</v>
      </c>
    </row>
    <row r="1730" spans="8:10" ht="14.45">
      <c r="H1730" s="136">
        <v>3277</v>
      </c>
      <c r="I1730" s="136">
        <v>15</v>
      </c>
      <c r="J1730" s="136" t="s">
        <v>201</v>
      </c>
    </row>
    <row r="1731" spans="8:10" ht="14.45">
      <c r="H1731" s="136">
        <v>3278</v>
      </c>
      <c r="I1731" s="136">
        <v>15</v>
      </c>
      <c r="J1731" s="136" t="s">
        <v>201</v>
      </c>
    </row>
    <row r="1732" spans="8:10" ht="14.45">
      <c r="H1732" s="136">
        <v>3279</v>
      </c>
      <c r="I1732" s="136">
        <v>15</v>
      </c>
      <c r="J1732" s="136" t="s">
        <v>201</v>
      </c>
    </row>
    <row r="1733" spans="8:10" ht="14.45">
      <c r="H1733" s="136">
        <v>3280</v>
      </c>
      <c r="I1733" s="136">
        <v>15</v>
      </c>
      <c r="J1733" s="136" t="s">
        <v>201</v>
      </c>
    </row>
    <row r="1734" spans="8:10" ht="14.45">
      <c r="H1734" s="136">
        <v>3281</v>
      </c>
      <c r="I1734" s="136">
        <v>15</v>
      </c>
      <c r="J1734" s="136" t="s">
        <v>201</v>
      </c>
    </row>
    <row r="1735" spans="8:10" ht="14.45">
      <c r="H1735" s="136">
        <v>3282</v>
      </c>
      <c r="I1735" s="136">
        <v>15</v>
      </c>
      <c r="J1735" s="136" t="s">
        <v>201</v>
      </c>
    </row>
    <row r="1736" spans="8:10" ht="14.45">
      <c r="H1736" s="136">
        <v>3283</v>
      </c>
      <c r="I1736" s="136">
        <v>15</v>
      </c>
      <c r="J1736" s="136" t="s">
        <v>201</v>
      </c>
    </row>
    <row r="1737" spans="8:10" ht="14.45">
      <c r="H1737" s="136">
        <v>3284</v>
      </c>
      <c r="I1737" s="136">
        <v>15</v>
      </c>
      <c r="J1737" s="136" t="s">
        <v>201</v>
      </c>
    </row>
    <row r="1738" spans="8:10" ht="14.45">
      <c r="H1738" s="136">
        <v>3285</v>
      </c>
      <c r="I1738" s="136">
        <v>15</v>
      </c>
      <c r="J1738" s="136" t="s">
        <v>201</v>
      </c>
    </row>
    <row r="1739" spans="8:10" ht="14.45">
      <c r="H1739" s="136">
        <v>3286</v>
      </c>
      <c r="I1739" s="136">
        <v>15</v>
      </c>
      <c r="J1739" s="136" t="s">
        <v>201</v>
      </c>
    </row>
    <row r="1740" spans="8:10" ht="14.45">
      <c r="H1740" s="136">
        <v>3287</v>
      </c>
      <c r="I1740" s="136">
        <v>15</v>
      </c>
      <c r="J1740" s="136" t="s">
        <v>201</v>
      </c>
    </row>
    <row r="1741" spans="8:10" ht="14.45">
      <c r="H1741" s="136">
        <v>3289</v>
      </c>
      <c r="I1741" s="136">
        <v>15</v>
      </c>
      <c r="J1741" s="136" t="s">
        <v>201</v>
      </c>
    </row>
    <row r="1742" spans="8:10" ht="14.45">
      <c r="H1742" s="136">
        <v>3292</v>
      </c>
      <c r="I1742" s="136">
        <v>15</v>
      </c>
      <c r="J1742" s="136" t="s">
        <v>201</v>
      </c>
    </row>
    <row r="1743" spans="8:10" ht="14.45">
      <c r="H1743" s="136">
        <v>3293</v>
      </c>
      <c r="I1743" s="136">
        <v>15</v>
      </c>
      <c r="J1743" s="136" t="s">
        <v>201</v>
      </c>
    </row>
    <row r="1744" spans="8:10" ht="14.45">
      <c r="H1744" s="136">
        <v>3294</v>
      </c>
      <c r="I1744" s="136">
        <v>15</v>
      </c>
      <c r="J1744" s="136" t="s">
        <v>201</v>
      </c>
    </row>
    <row r="1745" spans="8:10" ht="14.45">
      <c r="H1745" s="136">
        <v>3295</v>
      </c>
      <c r="I1745" s="136">
        <v>15</v>
      </c>
      <c r="J1745" s="136" t="s">
        <v>201</v>
      </c>
    </row>
    <row r="1746" spans="8:10" ht="14.45">
      <c r="H1746" s="136">
        <v>3300</v>
      </c>
      <c r="I1746" s="136">
        <v>15</v>
      </c>
      <c r="J1746" s="136" t="s">
        <v>201</v>
      </c>
    </row>
    <row r="1747" spans="8:10" ht="14.45">
      <c r="H1747" s="136">
        <v>3301</v>
      </c>
      <c r="I1747" s="136">
        <v>15</v>
      </c>
      <c r="J1747" s="136" t="s">
        <v>201</v>
      </c>
    </row>
    <row r="1748" spans="8:10" ht="14.45">
      <c r="H1748" s="136">
        <v>3302</v>
      </c>
      <c r="I1748" s="136">
        <v>15</v>
      </c>
      <c r="J1748" s="136" t="s">
        <v>201</v>
      </c>
    </row>
    <row r="1749" spans="8:10" ht="14.45">
      <c r="H1749" s="136">
        <v>3303</v>
      </c>
      <c r="I1749" s="136">
        <v>15</v>
      </c>
      <c r="J1749" s="136" t="s">
        <v>201</v>
      </c>
    </row>
    <row r="1750" spans="8:10" ht="14.45">
      <c r="H1750" s="136">
        <v>3304</v>
      </c>
      <c r="I1750" s="136">
        <v>15</v>
      </c>
      <c r="J1750" s="136" t="s">
        <v>201</v>
      </c>
    </row>
    <row r="1751" spans="8:10" ht="14.45">
      <c r="H1751" s="136">
        <v>3305</v>
      </c>
      <c r="I1751" s="136">
        <v>15</v>
      </c>
      <c r="J1751" s="136" t="s">
        <v>201</v>
      </c>
    </row>
    <row r="1752" spans="8:10" ht="14.45">
      <c r="H1752" s="136">
        <v>3309</v>
      </c>
      <c r="I1752" s="136">
        <v>15</v>
      </c>
      <c r="J1752" s="136" t="s">
        <v>201</v>
      </c>
    </row>
    <row r="1753" spans="8:10" ht="14.45">
      <c r="H1753" s="136">
        <v>3310</v>
      </c>
      <c r="I1753" s="136">
        <v>15</v>
      </c>
      <c r="J1753" s="136" t="s">
        <v>201</v>
      </c>
    </row>
    <row r="1754" spans="8:10" ht="14.45">
      <c r="H1754" s="136">
        <v>3311</v>
      </c>
      <c r="I1754" s="136">
        <v>15</v>
      </c>
      <c r="J1754" s="136" t="s">
        <v>201</v>
      </c>
    </row>
    <row r="1755" spans="8:10" ht="14.45">
      <c r="H1755" s="136">
        <v>3312</v>
      </c>
      <c r="I1755" s="136">
        <v>15</v>
      </c>
      <c r="J1755" s="136" t="s">
        <v>201</v>
      </c>
    </row>
    <row r="1756" spans="8:10" ht="14.45">
      <c r="H1756" s="136">
        <v>3314</v>
      </c>
      <c r="I1756" s="136">
        <v>15</v>
      </c>
      <c r="J1756" s="136" t="s">
        <v>201</v>
      </c>
    </row>
    <row r="1757" spans="8:10" ht="14.45">
      <c r="H1757" s="136">
        <v>3315</v>
      </c>
      <c r="I1757" s="136">
        <v>15</v>
      </c>
      <c r="J1757" s="136" t="s">
        <v>201</v>
      </c>
    </row>
    <row r="1758" spans="8:10" ht="14.45">
      <c r="H1758" s="136">
        <v>3317</v>
      </c>
      <c r="I1758" s="136">
        <v>14</v>
      </c>
      <c r="J1758" s="136" t="s">
        <v>201</v>
      </c>
    </row>
    <row r="1759" spans="8:10" ht="14.45">
      <c r="H1759" s="136">
        <v>3318</v>
      </c>
      <c r="I1759" s="136">
        <v>14</v>
      </c>
      <c r="J1759" s="136" t="s">
        <v>201</v>
      </c>
    </row>
    <row r="1760" spans="8:10" ht="14.45">
      <c r="H1760" s="136">
        <v>3319</v>
      </c>
      <c r="I1760" s="136">
        <v>14</v>
      </c>
      <c r="J1760" s="136" t="s">
        <v>201</v>
      </c>
    </row>
    <row r="1761" spans="8:10" ht="14.45">
      <c r="H1761" s="136">
        <v>3321</v>
      </c>
      <c r="I1761" s="136">
        <v>18</v>
      </c>
      <c r="J1761" s="136" t="s">
        <v>201</v>
      </c>
    </row>
    <row r="1762" spans="8:10" ht="14.45">
      <c r="H1762" s="136">
        <v>3322</v>
      </c>
      <c r="I1762" s="136">
        <v>15</v>
      </c>
      <c r="J1762" s="136" t="s">
        <v>201</v>
      </c>
    </row>
    <row r="1763" spans="8:10" ht="14.45">
      <c r="H1763" s="136">
        <v>3323</v>
      </c>
      <c r="I1763" s="136">
        <v>18</v>
      </c>
      <c r="J1763" s="136" t="s">
        <v>201</v>
      </c>
    </row>
    <row r="1764" spans="8:10" ht="14.45">
      <c r="H1764" s="136">
        <v>3324</v>
      </c>
      <c r="I1764" s="136">
        <v>15</v>
      </c>
      <c r="J1764" s="136" t="s">
        <v>201</v>
      </c>
    </row>
    <row r="1765" spans="8:10" ht="14.45">
      <c r="H1765" s="136">
        <v>3325</v>
      </c>
      <c r="I1765" s="136">
        <v>15</v>
      </c>
      <c r="J1765" s="136" t="s">
        <v>201</v>
      </c>
    </row>
    <row r="1766" spans="8:10" ht="14.45">
      <c r="H1766" s="136">
        <v>3328</v>
      </c>
      <c r="I1766" s="136">
        <v>18</v>
      </c>
      <c r="J1766" s="136" t="s">
        <v>201</v>
      </c>
    </row>
    <row r="1767" spans="8:10" ht="14.45">
      <c r="H1767" s="136">
        <v>3329</v>
      </c>
      <c r="I1767" s="136">
        <v>18</v>
      </c>
      <c r="J1767" s="136" t="s">
        <v>201</v>
      </c>
    </row>
    <row r="1768" spans="8:10" ht="14.45">
      <c r="H1768" s="136">
        <v>3330</v>
      </c>
      <c r="I1768" s="136">
        <v>18</v>
      </c>
      <c r="J1768" s="136" t="s">
        <v>201</v>
      </c>
    </row>
    <row r="1769" spans="8:10" ht="14.45">
      <c r="H1769" s="136">
        <v>3331</v>
      </c>
      <c r="I1769" s="136">
        <v>18</v>
      </c>
      <c r="J1769" s="136" t="s">
        <v>201</v>
      </c>
    </row>
    <row r="1770" spans="8:10" ht="14.45">
      <c r="H1770" s="136">
        <v>3332</v>
      </c>
      <c r="I1770" s="136">
        <v>18</v>
      </c>
      <c r="J1770" s="136" t="s">
        <v>201</v>
      </c>
    </row>
    <row r="1771" spans="8:10" ht="14.45">
      <c r="H1771" s="136">
        <v>3333</v>
      </c>
      <c r="I1771" s="136">
        <v>18</v>
      </c>
      <c r="J1771" s="136" t="s">
        <v>201</v>
      </c>
    </row>
    <row r="1772" spans="8:10" ht="14.45">
      <c r="H1772" s="136">
        <v>3334</v>
      </c>
      <c r="I1772" s="136">
        <v>18</v>
      </c>
      <c r="J1772" s="136" t="s">
        <v>201</v>
      </c>
    </row>
    <row r="1773" spans="8:10" ht="14.45">
      <c r="H1773" s="136">
        <v>3335</v>
      </c>
      <c r="I1773" s="136">
        <v>18</v>
      </c>
      <c r="J1773" s="136" t="s">
        <v>201</v>
      </c>
    </row>
    <row r="1774" spans="8:10" ht="14.45">
      <c r="H1774" s="136">
        <v>3336</v>
      </c>
      <c r="I1774" s="137">
        <v>18</v>
      </c>
      <c r="J1774" s="136" t="s">
        <v>201</v>
      </c>
    </row>
    <row r="1775" spans="8:10" ht="14.45">
      <c r="H1775" s="136">
        <v>3337</v>
      </c>
      <c r="I1775" s="136">
        <v>18</v>
      </c>
      <c r="J1775" s="136" t="s">
        <v>201</v>
      </c>
    </row>
    <row r="1776" spans="8:10" ht="14.45">
      <c r="H1776" s="136">
        <v>3338</v>
      </c>
      <c r="I1776" s="136">
        <v>18</v>
      </c>
      <c r="J1776" s="136" t="s">
        <v>201</v>
      </c>
    </row>
    <row r="1777" spans="8:10" ht="14.45">
      <c r="H1777" s="136">
        <v>3340</v>
      </c>
      <c r="I1777" s="136">
        <v>18</v>
      </c>
      <c r="J1777" s="136" t="s">
        <v>201</v>
      </c>
    </row>
    <row r="1778" spans="8:10" ht="14.45">
      <c r="H1778" s="136">
        <v>3341</v>
      </c>
      <c r="I1778" s="136">
        <v>18</v>
      </c>
      <c r="J1778" s="136" t="s">
        <v>201</v>
      </c>
    </row>
    <row r="1779" spans="8:10" ht="14.45">
      <c r="H1779" s="136">
        <v>3342</v>
      </c>
      <c r="I1779" s="136">
        <v>18</v>
      </c>
      <c r="J1779" s="136" t="s">
        <v>201</v>
      </c>
    </row>
    <row r="1780" spans="8:10" ht="14.45">
      <c r="H1780" s="136">
        <v>3345</v>
      </c>
      <c r="I1780" s="136">
        <v>18</v>
      </c>
      <c r="J1780" s="136" t="s">
        <v>201</v>
      </c>
    </row>
    <row r="1781" spans="8:10" ht="14.45">
      <c r="H1781" s="136">
        <v>3350</v>
      </c>
      <c r="I1781" s="136">
        <v>15</v>
      </c>
      <c r="J1781" s="136" t="s">
        <v>201</v>
      </c>
    </row>
    <row r="1782" spans="8:10" ht="14.45">
      <c r="H1782" s="136">
        <v>3351</v>
      </c>
      <c r="I1782" s="136">
        <v>15</v>
      </c>
      <c r="J1782" s="136" t="s">
        <v>201</v>
      </c>
    </row>
    <row r="1783" spans="8:10" ht="14.45">
      <c r="H1783" s="136">
        <v>3352</v>
      </c>
      <c r="I1783" s="136">
        <v>15</v>
      </c>
      <c r="J1783" s="136" t="s">
        <v>201</v>
      </c>
    </row>
    <row r="1784" spans="8:10" ht="14.45">
      <c r="H1784" s="136">
        <v>3353</v>
      </c>
      <c r="I1784" s="136">
        <v>15</v>
      </c>
      <c r="J1784" s="136" t="s">
        <v>201</v>
      </c>
    </row>
    <row r="1785" spans="8:10" ht="14.45">
      <c r="H1785" s="136">
        <v>3354</v>
      </c>
      <c r="I1785" s="136">
        <v>15</v>
      </c>
      <c r="J1785" s="136" t="s">
        <v>201</v>
      </c>
    </row>
    <row r="1786" spans="8:10" ht="14.45">
      <c r="H1786" s="136">
        <v>3355</v>
      </c>
      <c r="I1786" s="136">
        <v>15</v>
      </c>
      <c r="J1786" s="136" t="s">
        <v>201</v>
      </c>
    </row>
    <row r="1787" spans="8:10" ht="14.45">
      <c r="H1787" s="136">
        <v>3356</v>
      </c>
      <c r="I1787" s="136">
        <v>15</v>
      </c>
      <c r="J1787" s="136" t="s">
        <v>201</v>
      </c>
    </row>
    <row r="1788" spans="8:10" ht="14.45">
      <c r="H1788" s="136">
        <v>3357</v>
      </c>
      <c r="I1788" s="136">
        <v>15</v>
      </c>
      <c r="J1788" s="136" t="s">
        <v>201</v>
      </c>
    </row>
    <row r="1789" spans="8:10" ht="14.45">
      <c r="H1789" s="136">
        <v>3360</v>
      </c>
      <c r="I1789" s="136">
        <v>15</v>
      </c>
      <c r="J1789" s="136" t="s">
        <v>201</v>
      </c>
    </row>
    <row r="1790" spans="8:10" ht="14.45">
      <c r="H1790" s="136">
        <v>3361</v>
      </c>
      <c r="I1790" s="136">
        <v>15</v>
      </c>
      <c r="J1790" s="136" t="s">
        <v>201</v>
      </c>
    </row>
    <row r="1791" spans="8:10" ht="14.45">
      <c r="H1791" s="136">
        <v>3363</v>
      </c>
      <c r="I1791" s="136">
        <v>17</v>
      </c>
      <c r="J1791" s="136" t="s">
        <v>201</v>
      </c>
    </row>
    <row r="1792" spans="8:10" ht="14.45">
      <c r="H1792" s="136">
        <v>3364</v>
      </c>
      <c r="I1792" s="136">
        <v>17</v>
      </c>
      <c r="J1792" s="136" t="s">
        <v>201</v>
      </c>
    </row>
    <row r="1793" spans="8:10" ht="14.45">
      <c r="H1793" s="136">
        <v>3370</v>
      </c>
      <c r="I1793" s="136">
        <v>17</v>
      </c>
      <c r="J1793" s="136" t="s">
        <v>201</v>
      </c>
    </row>
    <row r="1794" spans="8:10" ht="14.45">
      <c r="H1794" s="136">
        <v>3371</v>
      </c>
      <c r="I1794" s="136">
        <v>17</v>
      </c>
      <c r="J1794" s="136" t="s">
        <v>201</v>
      </c>
    </row>
    <row r="1795" spans="8:10" ht="14.45">
      <c r="H1795" s="136">
        <v>3373</v>
      </c>
      <c r="I1795" s="136">
        <v>16</v>
      </c>
      <c r="J1795" s="136" t="s">
        <v>201</v>
      </c>
    </row>
    <row r="1796" spans="8:10" ht="14.45">
      <c r="H1796" s="136">
        <v>3374</v>
      </c>
      <c r="I1796" s="136">
        <v>14</v>
      </c>
      <c r="J1796" s="136" t="s">
        <v>201</v>
      </c>
    </row>
    <row r="1797" spans="8:10" ht="14.45">
      <c r="H1797" s="136">
        <v>3375</v>
      </c>
      <c r="I1797" s="136">
        <v>14</v>
      </c>
      <c r="J1797" s="136" t="s">
        <v>201</v>
      </c>
    </row>
    <row r="1798" spans="8:10" ht="14.45">
      <c r="H1798" s="136">
        <v>3377</v>
      </c>
      <c r="I1798" s="136">
        <v>14</v>
      </c>
      <c r="J1798" s="136" t="s">
        <v>201</v>
      </c>
    </row>
    <row r="1799" spans="8:10" ht="14.45">
      <c r="H1799" s="136">
        <v>3378</v>
      </c>
      <c r="I1799" s="136">
        <v>14</v>
      </c>
      <c r="J1799" s="136" t="s">
        <v>201</v>
      </c>
    </row>
    <row r="1800" spans="8:10" ht="14.45">
      <c r="H1800" s="136">
        <v>3379</v>
      </c>
      <c r="I1800" s="136">
        <v>15</v>
      </c>
      <c r="J1800" s="136" t="s">
        <v>201</v>
      </c>
    </row>
    <row r="1801" spans="8:10" ht="14.45">
      <c r="H1801" s="136">
        <v>3380</v>
      </c>
      <c r="I1801" s="136">
        <v>14</v>
      </c>
      <c r="J1801" s="136" t="s">
        <v>201</v>
      </c>
    </row>
    <row r="1802" spans="8:10" ht="14.45">
      <c r="H1802" s="136">
        <v>3381</v>
      </c>
      <c r="I1802" s="136">
        <v>14</v>
      </c>
      <c r="J1802" s="136" t="s">
        <v>201</v>
      </c>
    </row>
    <row r="1803" spans="8:10" ht="14.45">
      <c r="H1803" s="136">
        <v>3384</v>
      </c>
      <c r="I1803" s="136">
        <v>14</v>
      </c>
      <c r="J1803" s="136" t="s">
        <v>201</v>
      </c>
    </row>
    <row r="1804" spans="8:10" ht="14.45">
      <c r="H1804" s="136">
        <v>3385</v>
      </c>
      <c r="I1804" s="136">
        <v>14</v>
      </c>
      <c r="J1804" s="136" t="s">
        <v>201</v>
      </c>
    </row>
    <row r="1805" spans="8:10" ht="14.45">
      <c r="H1805" s="136">
        <v>3387</v>
      </c>
      <c r="I1805" s="136">
        <v>14</v>
      </c>
      <c r="J1805" s="136" t="s">
        <v>201</v>
      </c>
    </row>
    <row r="1806" spans="8:10" ht="14.45">
      <c r="H1806" s="136">
        <v>3388</v>
      </c>
      <c r="I1806" s="136">
        <v>14</v>
      </c>
      <c r="J1806" s="136" t="s">
        <v>201</v>
      </c>
    </row>
    <row r="1807" spans="8:10" ht="14.45">
      <c r="H1807" s="136">
        <v>3390</v>
      </c>
      <c r="I1807" s="136">
        <v>14</v>
      </c>
      <c r="J1807" s="136" t="s">
        <v>201</v>
      </c>
    </row>
    <row r="1808" spans="8:10" ht="14.45">
      <c r="H1808" s="136">
        <v>3391</v>
      </c>
      <c r="I1808" s="136">
        <v>14</v>
      </c>
      <c r="J1808" s="136" t="s">
        <v>201</v>
      </c>
    </row>
    <row r="1809" spans="8:10" ht="14.45">
      <c r="H1809" s="136">
        <v>3392</v>
      </c>
      <c r="I1809" s="136">
        <v>14</v>
      </c>
      <c r="J1809" s="136" t="s">
        <v>201</v>
      </c>
    </row>
    <row r="1810" spans="8:10" ht="14.45">
      <c r="H1810" s="136">
        <v>3393</v>
      </c>
      <c r="I1810" s="136">
        <v>14</v>
      </c>
      <c r="J1810" s="136" t="s">
        <v>201</v>
      </c>
    </row>
    <row r="1811" spans="8:10" ht="14.45">
      <c r="H1811" s="136">
        <v>3395</v>
      </c>
      <c r="I1811" s="136">
        <v>13</v>
      </c>
      <c r="J1811" s="136" t="s">
        <v>201</v>
      </c>
    </row>
    <row r="1812" spans="8:10" ht="14.45">
      <c r="H1812" s="136">
        <v>3396</v>
      </c>
      <c r="I1812" s="136">
        <v>13</v>
      </c>
      <c r="J1812" s="136" t="s">
        <v>201</v>
      </c>
    </row>
    <row r="1813" spans="8:10" ht="14.45">
      <c r="H1813" s="136">
        <v>3399</v>
      </c>
      <c r="I1813" s="136">
        <v>14</v>
      </c>
      <c r="J1813" s="136" t="s">
        <v>201</v>
      </c>
    </row>
    <row r="1814" spans="8:10" ht="14.45">
      <c r="H1814" s="136">
        <v>3400</v>
      </c>
      <c r="I1814" s="136">
        <v>14</v>
      </c>
      <c r="J1814" s="136" t="s">
        <v>201</v>
      </c>
    </row>
    <row r="1815" spans="8:10" ht="14.45">
      <c r="H1815" s="136">
        <v>3401</v>
      </c>
      <c r="I1815" s="136">
        <v>14</v>
      </c>
      <c r="J1815" s="136" t="s">
        <v>201</v>
      </c>
    </row>
    <row r="1816" spans="8:10" ht="14.45">
      <c r="H1816" s="136">
        <v>3402</v>
      </c>
      <c r="I1816" s="136">
        <v>14</v>
      </c>
      <c r="J1816" s="136" t="s">
        <v>201</v>
      </c>
    </row>
    <row r="1817" spans="8:10" ht="14.45">
      <c r="H1817" s="136">
        <v>3407</v>
      </c>
      <c r="I1817" s="136">
        <v>15</v>
      </c>
      <c r="J1817" s="136" t="s">
        <v>201</v>
      </c>
    </row>
    <row r="1818" spans="8:10" ht="14.45">
      <c r="H1818" s="136">
        <v>3409</v>
      </c>
      <c r="I1818" s="136">
        <v>14</v>
      </c>
      <c r="J1818" s="136" t="s">
        <v>201</v>
      </c>
    </row>
    <row r="1819" spans="8:10" ht="14.45">
      <c r="H1819" s="136">
        <v>3412</v>
      </c>
      <c r="I1819" s="136">
        <v>14</v>
      </c>
      <c r="J1819" s="136" t="s">
        <v>201</v>
      </c>
    </row>
    <row r="1820" spans="8:10" ht="14.45">
      <c r="H1820" s="136">
        <v>3413</v>
      </c>
      <c r="I1820" s="136">
        <v>14</v>
      </c>
      <c r="J1820" s="136" t="s">
        <v>201</v>
      </c>
    </row>
    <row r="1821" spans="8:10" ht="14.45">
      <c r="H1821" s="136">
        <v>3414</v>
      </c>
      <c r="I1821" s="136">
        <v>14</v>
      </c>
      <c r="J1821" s="136" t="s">
        <v>201</v>
      </c>
    </row>
    <row r="1822" spans="8:10" ht="14.45">
      <c r="H1822" s="136">
        <v>3415</v>
      </c>
      <c r="I1822" s="136">
        <v>14</v>
      </c>
      <c r="J1822" s="136" t="s">
        <v>201</v>
      </c>
    </row>
    <row r="1823" spans="8:10" ht="14.45">
      <c r="H1823" s="136">
        <v>3418</v>
      </c>
      <c r="I1823" s="136">
        <v>14</v>
      </c>
      <c r="J1823" s="136" t="s">
        <v>201</v>
      </c>
    </row>
    <row r="1824" spans="8:10" ht="14.45">
      <c r="H1824" s="136">
        <v>3419</v>
      </c>
      <c r="I1824" s="136">
        <v>14</v>
      </c>
      <c r="J1824" s="136" t="s">
        <v>201</v>
      </c>
    </row>
    <row r="1825" spans="8:10" ht="14.45">
      <c r="H1825" s="136">
        <v>3420</v>
      </c>
      <c r="I1825" s="136">
        <v>14</v>
      </c>
      <c r="J1825" s="136" t="s">
        <v>201</v>
      </c>
    </row>
    <row r="1826" spans="8:10" ht="14.45">
      <c r="H1826" s="136">
        <v>3422</v>
      </c>
      <c r="I1826" s="136">
        <v>13</v>
      </c>
      <c r="J1826" s="136" t="s">
        <v>201</v>
      </c>
    </row>
    <row r="1827" spans="8:10" ht="14.45">
      <c r="H1827" s="136">
        <v>3423</v>
      </c>
      <c r="I1827" s="136">
        <v>14</v>
      </c>
      <c r="J1827" s="136" t="s">
        <v>201</v>
      </c>
    </row>
    <row r="1828" spans="8:10" ht="14.45">
      <c r="H1828" s="136">
        <v>3424</v>
      </c>
      <c r="I1828" s="136">
        <v>13</v>
      </c>
      <c r="J1828" s="136" t="s">
        <v>201</v>
      </c>
    </row>
    <row r="1829" spans="8:10" ht="14.45">
      <c r="H1829" s="136">
        <v>3427</v>
      </c>
      <c r="I1829" s="136">
        <v>18</v>
      </c>
      <c r="J1829" s="136" t="s">
        <v>201</v>
      </c>
    </row>
    <row r="1830" spans="8:10" ht="14.45">
      <c r="H1830" s="136">
        <v>3428</v>
      </c>
      <c r="I1830" s="136">
        <v>18</v>
      </c>
      <c r="J1830" s="136" t="s">
        <v>201</v>
      </c>
    </row>
    <row r="1831" spans="8:10" ht="14.45">
      <c r="H1831" s="136">
        <v>3429</v>
      </c>
      <c r="I1831" s="136">
        <v>18</v>
      </c>
      <c r="J1831" s="136" t="s">
        <v>201</v>
      </c>
    </row>
    <row r="1832" spans="8:10" ht="14.45">
      <c r="H1832" s="136">
        <v>3430</v>
      </c>
      <c r="I1832" s="136">
        <v>18</v>
      </c>
      <c r="J1832" s="136" t="s">
        <v>201</v>
      </c>
    </row>
    <row r="1833" spans="8:10" ht="14.45">
      <c r="H1833" s="136">
        <v>3431</v>
      </c>
      <c r="I1833" s="136">
        <v>17</v>
      </c>
      <c r="J1833" s="136" t="s">
        <v>201</v>
      </c>
    </row>
    <row r="1834" spans="8:10" ht="14.45">
      <c r="H1834" s="136">
        <v>3432</v>
      </c>
      <c r="I1834" s="136">
        <v>17</v>
      </c>
      <c r="J1834" s="136" t="s">
        <v>201</v>
      </c>
    </row>
    <row r="1835" spans="8:10" ht="14.45">
      <c r="H1835" s="136">
        <v>3433</v>
      </c>
      <c r="I1835" s="136">
        <v>17</v>
      </c>
      <c r="J1835" s="136" t="s">
        <v>201</v>
      </c>
    </row>
    <row r="1836" spans="8:10" ht="14.45">
      <c r="H1836" s="136">
        <v>3434</v>
      </c>
      <c r="I1836" s="136">
        <v>17</v>
      </c>
      <c r="J1836" s="136" t="s">
        <v>201</v>
      </c>
    </row>
    <row r="1837" spans="8:10" ht="14.45">
      <c r="H1837" s="136">
        <v>3435</v>
      </c>
      <c r="I1837" s="136">
        <v>17</v>
      </c>
      <c r="J1837" s="136" t="s">
        <v>201</v>
      </c>
    </row>
    <row r="1838" spans="8:10" ht="14.45">
      <c r="H1838" s="136">
        <v>3437</v>
      </c>
      <c r="I1838" s="136">
        <v>17</v>
      </c>
      <c r="J1838" s="136" t="s">
        <v>201</v>
      </c>
    </row>
    <row r="1839" spans="8:10" ht="14.45">
      <c r="H1839" s="136">
        <v>3438</v>
      </c>
      <c r="I1839" s="136">
        <v>17</v>
      </c>
      <c r="J1839" s="136" t="s">
        <v>201</v>
      </c>
    </row>
    <row r="1840" spans="8:10" ht="14.45">
      <c r="H1840" s="136">
        <v>3440</v>
      </c>
      <c r="I1840" s="136">
        <v>17</v>
      </c>
      <c r="J1840" s="136" t="s">
        <v>201</v>
      </c>
    </row>
    <row r="1841" spans="8:10" ht="14.45">
      <c r="H1841" s="136">
        <v>3441</v>
      </c>
      <c r="I1841" s="136">
        <v>17</v>
      </c>
      <c r="J1841" s="136" t="s">
        <v>201</v>
      </c>
    </row>
    <row r="1842" spans="8:10" ht="14.45">
      <c r="H1842" s="136">
        <v>3442</v>
      </c>
      <c r="I1842" s="136">
        <v>17</v>
      </c>
      <c r="J1842" s="136" t="s">
        <v>201</v>
      </c>
    </row>
    <row r="1843" spans="8:10" ht="14.45">
      <c r="H1843" s="136">
        <v>3444</v>
      </c>
      <c r="I1843" s="136">
        <v>17</v>
      </c>
      <c r="J1843" s="136" t="s">
        <v>201</v>
      </c>
    </row>
    <row r="1844" spans="8:10" ht="14.45">
      <c r="H1844" s="136">
        <v>3446</v>
      </c>
      <c r="I1844" s="136">
        <v>17</v>
      </c>
      <c r="J1844" s="136" t="s">
        <v>201</v>
      </c>
    </row>
    <row r="1845" spans="8:10" ht="14.45">
      <c r="H1845" s="136">
        <v>3447</v>
      </c>
      <c r="I1845" s="136">
        <v>17</v>
      </c>
      <c r="J1845" s="136" t="s">
        <v>201</v>
      </c>
    </row>
    <row r="1846" spans="8:10" ht="14.45">
      <c r="H1846" s="136">
        <v>3448</v>
      </c>
      <c r="I1846" s="136">
        <v>17</v>
      </c>
      <c r="J1846" s="136" t="s">
        <v>201</v>
      </c>
    </row>
    <row r="1847" spans="8:10" ht="14.45">
      <c r="H1847" s="136">
        <v>3450</v>
      </c>
      <c r="I1847" s="136">
        <v>17</v>
      </c>
      <c r="J1847" s="136" t="s">
        <v>201</v>
      </c>
    </row>
    <row r="1848" spans="8:10" ht="14.45">
      <c r="H1848" s="136">
        <v>3451</v>
      </c>
      <c r="I1848" s="136">
        <v>17</v>
      </c>
      <c r="J1848" s="136" t="s">
        <v>201</v>
      </c>
    </row>
    <row r="1849" spans="8:10" ht="14.45">
      <c r="H1849" s="136">
        <v>3453</v>
      </c>
      <c r="I1849" s="136">
        <v>17</v>
      </c>
      <c r="J1849" s="136" t="s">
        <v>201</v>
      </c>
    </row>
    <row r="1850" spans="8:10" ht="14.45">
      <c r="H1850" s="136">
        <v>3458</v>
      </c>
      <c r="I1850" s="136">
        <v>17</v>
      </c>
      <c r="J1850" s="136" t="s">
        <v>201</v>
      </c>
    </row>
    <row r="1851" spans="8:10" ht="14.45">
      <c r="H1851" s="136">
        <v>3460</v>
      </c>
      <c r="I1851" s="136">
        <v>17</v>
      </c>
      <c r="J1851" s="136" t="s">
        <v>201</v>
      </c>
    </row>
    <row r="1852" spans="8:10" ht="14.45">
      <c r="H1852" s="136">
        <v>3461</v>
      </c>
      <c r="I1852" s="136">
        <v>17</v>
      </c>
      <c r="J1852" s="136" t="s">
        <v>201</v>
      </c>
    </row>
    <row r="1853" spans="8:10" ht="14.45">
      <c r="H1853" s="136">
        <v>3462</v>
      </c>
      <c r="I1853" s="136">
        <v>17</v>
      </c>
      <c r="J1853" s="136" t="s">
        <v>201</v>
      </c>
    </row>
    <row r="1854" spans="8:10" ht="14.45">
      <c r="H1854" s="136">
        <v>3463</v>
      </c>
      <c r="I1854" s="136">
        <v>17</v>
      </c>
      <c r="J1854" s="136" t="s">
        <v>201</v>
      </c>
    </row>
    <row r="1855" spans="8:10" ht="14.45">
      <c r="H1855" s="136">
        <v>3464</v>
      </c>
      <c r="I1855" s="136">
        <v>17</v>
      </c>
      <c r="J1855" s="136" t="s">
        <v>201</v>
      </c>
    </row>
    <row r="1856" spans="8:10" ht="14.45">
      <c r="H1856" s="136">
        <v>3465</v>
      </c>
      <c r="I1856" s="136">
        <v>17</v>
      </c>
      <c r="J1856" s="136" t="s">
        <v>201</v>
      </c>
    </row>
    <row r="1857" spans="8:10" ht="14.45">
      <c r="H1857" s="136">
        <v>3467</v>
      </c>
      <c r="I1857" s="136">
        <v>17</v>
      </c>
      <c r="J1857" s="136" t="s">
        <v>201</v>
      </c>
    </row>
    <row r="1858" spans="8:10" ht="14.45">
      <c r="H1858" s="136">
        <v>3468</v>
      </c>
      <c r="I1858" s="136">
        <v>16</v>
      </c>
      <c r="J1858" s="136" t="s">
        <v>201</v>
      </c>
    </row>
    <row r="1859" spans="8:10" ht="14.45">
      <c r="H1859" s="136">
        <v>3469</v>
      </c>
      <c r="I1859" s="136">
        <v>14</v>
      </c>
      <c r="J1859" s="136" t="s">
        <v>201</v>
      </c>
    </row>
    <row r="1860" spans="8:10" ht="14.45">
      <c r="H1860" s="136">
        <v>3472</v>
      </c>
      <c r="I1860" s="136">
        <v>16</v>
      </c>
      <c r="J1860" s="136" t="s">
        <v>201</v>
      </c>
    </row>
    <row r="1861" spans="8:10" ht="14.45">
      <c r="H1861" s="136">
        <v>3475</v>
      </c>
      <c r="I1861" s="136">
        <v>16</v>
      </c>
      <c r="J1861" s="136" t="s">
        <v>201</v>
      </c>
    </row>
    <row r="1862" spans="8:10" ht="14.45">
      <c r="H1862" s="136">
        <v>3478</v>
      </c>
      <c r="I1862" s="136">
        <v>14</v>
      </c>
      <c r="J1862" s="136" t="s">
        <v>201</v>
      </c>
    </row>
    <row r="1863" spans="8:10" ht="14.45">
      <c r="H1863" s="136">
        <v>3480</v>
      </c>
      <c r="I1863" s="136">
        <v>14</v>
      </c>
      <c r="J1863" s="136" t="s">
        <v>201</v>
      </c>
    </row>
    <row r="1864" spans="8:10" ht="14.45">
      <c r="H1864" s="136">
        <v>3482</v>
      </c>
      <c r="I1864" s="136">
        <v>14</v>
      </c>
      <c r="J1864" s="136" t="s">
        <v>201</v>
      </c>
    </row>
    <row r="1865" spans="8:10" ht="14.45">
      <c r="H1865" s="136">
        <v>3483</v>
      </c>
      <c r="I1865" s="136">
        <v>13</v>
      </c>
      <c r="J1865" s="136" t="s">
        <v>201</v>
      </c>
    </row>
    <row r="1866" spans="8:10" ht="14.45">
      <c r="H1866" s="136">
        <v>3485</v>
      </c>
      <c r="I1866" s="136">
        <v>13</v>
      </c>
      <c r="J1866" s="136" t="s">
        <v>201</v>
      </c>
    </row>
    <row r="1867" spans="8:10" ht="14.45">
      <c r="H1867" s="136">
        <v>3487</v>
      </c>
      <c r="I1867" s="136">
        <v>13</v>
      </c>
      <c r="J1867" s="136" t="s">
        <v>201</v>
      </c>
    </row>
    <row r="1868" spans="8:10" ht="14.45">
      <c r="H1868" s="136">
        <v>3488</v>
      </c>
      <c r="I1868" s="136">
        <v>13</v>
      </c>
      <c r="J1868" s="136" t="s">
        <v>201</v>
      </c>
    </row>
    <row r="1869" spans="8:10" ht="14.45">
      <c r="H1869" s="136">
        <v>3489</v>
      </c>
      <c r="I1869" s="136">
        <v>13</v>
      </c>
      <c r="J1869" s="136" t="s">
        <v>201</v>
      </c>
    </row>
    <row r="1870" spans="8:10" ht="14.45">
      <c r="H1870" s="136">
        <v>3490</v>
      </c>
      <c r="I1870" s="136">
        <v>13</v>
      </c>
      <c r="J1870" s="136" t="s">
        <v>201</v>
      </c>
    </row>
    <row r="1871" spans="8:10" ht="14.45">
      <c r="H1871" s="136">
        <v>3491</v>
      </c>
      <c r="I1871" s="136">
        <v>13</v>
      </c>
      <c r="J1871" s="136" t="s">
        <v>201</v>
      </c>
    </row>
    <row r="1872" spans="8:10" ht="14.45">
      <c r="H1872" s="136">
        <v>3494</v>
      </c>
      <c r="I1872" s="136">
        <v>13</v>
      </c>
      <c r="J1872" s="136" t="s">
        <v>201</v>
      </c>
    </row>
    <row r="1873" spans="8:10" ht="14.45">
      <c r="H1873" s="136">
        <v>3496</v>
      </c>
      <c r="I1873" s="136">
        <v>13</v>
      </c>
      <c r="J1873" s="136" t="s">
        <v>201</v>
      </c>
    </row>
    <row r="1874" spans="8:10" ht="14.45">
      <c r="H1874" s="136">
        <v>3498</v>
      </c>
      <c r="I1874" s="136">
        <v>13</v>
      </c>
      <c r="J1874" s="136" t="s">
        <v>201</v>
      </c>
    </row>
    <row r="1875" spans="8:10" ht="14.45">
      <c r="H1875" s="136">
        <v>3500</v>
      </c>
      <c r="I1875" s="136">
        <v>13</v>
      </c>
      <c r="J1875" s="136" t="s">
        <v>201</v>
      </c>
    </row>
    <row r="1876" spans="8:10" ht="14.45">
      <c r="H1876" s="136">
        <v>3501</v>
      </c>
      <c r="I1876" s="136">
        <v>13</v>
      </c>
      <c r="J1876" s="136" t="s">
        <v>201</v>
      </c>
    </row>
    <row r="1877" spans="8:10" ht="14.45">
      <c r="H1877" s="136">
        <v>3502</v>
      </c>
      <c r="I1877" s="136">
        <v>13</v>
      </c>
      <c r="J1877" s="136" t="s">
        <v>201</v>
      </c>
    </row>
    <row r="1878" spans="8:10" ht="14.45">
      <c r="H1878" s="136">
        <v>3505</v>
      </c>
      <c r="I1878" s="136">
        <v>13</v>
      </c>
      <c r="J1878" s="136" t="s">
        <v>201</v>
      </c>
    </row>
    <row r="1879" spans="8:10" ht="14.45">
      <c r="H1879" s="136">
        <v>3506</v>
      </c>
      <c r="I1879" s="136">
        <v>13</v>
      </c>
      <c r="J1879" s="136" t="s">
        <v>201</v>
      </c>
    </row>
    <row r="1880" spans="8:10" ht="14.45">
      <c r="H1880" s="136">
        <v>3507</v>
      </c>
      <c r="I1880" s="136">
        <v>13</v>
      </c>
      <c r="J1880" s="136" t="s">
        <v>201</v>
      </c>
    </row>
    <row r="1881" spans="8:10" ht="14.45">
      <c r="H1881" s="136">
        <v>3509</v>
      </c>
      <c r="I1881" s="136">
        <v>13</v>
      </c>
      <c r="J1881" s="136" t="s">
        <v>201</v>
      </c>
    </row>
    <row r="1882" spans="8:10" ht="14.45">
      <c r="H1882" s="136">
        <v>3512</v>
      </c>
      <c r="I1882" s="136">
        <v>13</v>
      </c>
      <c r="J1882" s="136" t="s">
        <v>201</v>
      </c>
    </row>
    <row r="1883" spans="8:10" ht="14.45">
      <c r="H1883" s="136">
        <v>3515</v>
      </c>
      <c r="I1883" s="136">
        <v>16</v>
      </c>
      <c r="J1883" s="136" t="s">
        <v>201</v>
      </c>
    </row>
    <row r="1884" spans="8:10" ht="14.45">
      <c r="H1884" s="136">
        <v>3516</v>
      </c>
      <c r="I1884" s="136">
        <v>16</v>
      </c>
      <c r="J1884" s="136" t="s">
        <v>201</v>
      </c>
    </row>
    <row r="1885" spans="8:10" ht="14.45">
      <c r="H1885" s="136">
        <v>3517</v>
      </c>
      <c r="I1885" s="136">
        <v>16</v>
      </c>
      <c r="J1885" s="136" t="s">
        <v>201</v>
      </c>
    </row>
    <row r="1886" spans="8:10" ht="14.45">
      <c r="H1886" s="136">
        <v>3518</v>
      </c>
      <c r="I1886" s="136">
        <v>16</v>
      </c>
      <c r="J1886" s="136" t="s">
        <v>201</v>
      </c>
    </row>
    <row r="1887" spans="8:10" ht="14.45">
      <c r="H1887" s="136">
        <v>3520</v>
      </c>
      <c r="I1887" s="136">
        <v>16</v>
      </c>
      <c r="J1887" s="136" t="s">
        <v>201</v>
      </c>
    </row>
    <row r="1888" spans="8:10" ht="14.45">
      <c r="H1888" s="136">
        <v>3521</v>
      </c>
      <c r="I1888" s="136">
        <v>17</v>
      </c>
      <c r="J1888" s="136" t="s">
        <v>201</v>
      </c>
    </row>
    <row r="1889" spans="8:10" ht="14.45">
      <c r="H1889" s="136">
        <v>3522</v>
      </c>
      <c r="I1889" s="136">
        <v>17</v>
      </c>
      <c r="J1889" s="136" t="s">
        <v>201</v>
      </c>
    </row>
    <row r="1890" spans="8:10" ht="14.45">
      <c r="H1890" s="136">
        <v>3523</v>
      </c>
      <c r="I1890" s="136">
        <v>17</v>
      </c>
      <c r="J1890" s="136" t="s">
        <v>201</v>
      </c>
    </row>
    <row r="1891" spans="8:10" ht="14.45">
      <c r="H1891" s="136">
        <v>3525</v>
      </c>
      <c r="I1891" s="136">
        <v>17</v>
      </c>
      <c r="J1891" s="136" t="s">
        <v>201</v>
      </c>
    </row>
    <row r="1892" spans="8:10" ht="14.45">
      <c r="H1892" s="136">
        <v>3527</v>
      </c>
      <c r="I1892" s="136">
        <v>14</v>
      </c>
      <c r="J1892" s="136" t="s">
        <v>201</v>
      </c>
    </row>
    <row r="1893" spans="8:10" ht="14.45">
      <c r="H1893" s="136">
        <v>3529</v>
      </c>
      <c r="I1893" s="136">
        <v>13</v>
      </c>
      <c r="J1893" s="136" t="s">
        <v>201</v>
      </c>
    </row>
    <row r="1894" spans="8:10" ht="14.45">
      <c r="H1894" s="136">
        <v>3530</v>
      </c>
      <c r="I1894" s="136">
        <v>13</v>
      </c>
      <c r="J1894" s="136" t="s">
        <v>201</v>
      </c>
    </row>
    <row r="1895" spans="8:10" ht="14.45">
      <c r="H1895" s="136">
        <v>3531</v>
      </c>
      <c r="I1895" s="136">
        <v>13</v>
      </c>
      <c r="J1895" s="136" t="s">
        <v>201</v>
      </c>
    </row>
    <row r="1896" spans="8:10" ht="14.45">
      <c r="H1896" s="136">
        <v>3533</v>
      </c>
      <c r="I1896" s="136">
        <v>13</v>
      </c>
      <c r="J1896" s="136" t="s">
        <v>201</v>
      </c>
    </row>
    <row r="1897" spans="8:10" ht="14.45">
      <c r="H1897" s="136">
        <v>3537</v>
      </c>
      <c r="I1897" s="136">
        <v>13</v>
      </c>
      <c r="J1897" s="136" t="s">
        <v>201</v>
      </c>
    </row>
    <row r="1898" spans="8:10" ht="14.45">
      <c r="H1898" s="136">
        <v>3540</v>
      </c>
      <c r="I1898" s="136">
        <v>13</v>
      </c>
      <c r="J1898" s="136" t="s">
        <v>201</v>
      </c>
    </row>
    <row r="1899" spans="8:10" ht="14.45">
      <c r="H1899" s="136">
        <v>3542</v>
      </c>
      <c r="I1899" s="136">
        <v>13</v>
      </c>
      <c r="J1899" s="136" t="s">
        <v>201</v>
      </c>
    </row>
    <row r="1900" spans="8:10" ht="14.45">
      <c r="H1900" s="136">
        <v>3544</v>
      </c>
      <c r="I1900" s="136">
        <v>13</v>
      </c>
      <c r="J1900" s="136" t="s">
        <v>201</v>
      </c>
    </row>
    <row r="1901" spans="8:10" ht="14.45">
      <c r="H1901" s="136">
        <v>3546</v>
      </c>
      <c r="I1901" s="136">
        <v>13</v>
      </c>
      <c r="J1901" s="136" t="s">
        <v>201</v>
      </c>
    </row>
    <row r="1902" spans="8:10" ht="14.45">
      <c r="H1902" s="136">
        <v>3549</v>
      </c>
      <c r="I1902" s="136">
        <v>13</v>
      </c>
      <c r="J1902" s="136" t="s">
        <v>201</v>
      </c>
    </row>
    <row r="1903" spans="8:10" ht="14.45">
      <c r="H1903" s="136">
        <v>3550</v>
      </c>
      <c r="I1903" s="136">
        <v>16</v>
      </c>
      <c r="J1903" s="136" t="s">
        <v>201</v>
      </c>
    </row>
    <row r="1904" spans="8:10" ht="14.45">
      <c r="H1904" s="136">
        <v>3551</v>
      </c>
      <c r="I1904" s="136">
        <v>16</v>
      </c>
      <c r="J1904" s="136" t="s">
        <v>201</v>
      </c>
    </row>
    <row r="1905" spans="8:10" ht="14.45">
      <c r="H1905" s="136">
        <v>3552</v>
      </c>
      <c r="I1905" s="136">
        <v>16</v>
      </c>
      <c r="J1905" s="136" t="s">
        <v>201</v>
      </c>
    </row>
    <row r="1906" spans="8:10" ht="14.45">
      <c r="H1906" s="136">
        <v>3554</v>
      </c>
      <c r="I1906" s="136">
        <v>16</v>
      </c>
      <c r="J1906" s="136" t="s">
        <v>201</v>
      </c>
    </row>
    <row r="1907" spans="8:10" ht="14.45">
      <c r="H1907" s="136">
        <v>3555</v>
      </c>
      <c r="I1907" s="136">
        <v>16</v>
      </c>
      <c r="J1907" s="136" t="s">
        <v>201</v>
      </c>
    </row>
    <row r="1908" spans="8:10" ht="14.45">
      <c r="H1908" s="136">
        <v>3556</v>
      </c>
      <c r="I1908" s="136">
        <v>16</v>
      </c>
      <c r="J1908" s="136" t="s">
        <v>201</v>
      </c>
    </row>
    <row r="1909" spans="8:10" ht="14.45">
      <c r="H1909" s="136">
        <v>3557</v>
      </c>
      <c r="I1909" s="136">
        <v>16</v>
      </c>
      <c r="J1909" s="136" t="s">
        <v>201</v>
      </c>
    </row>
    <row r="1910" spans="8:10" ht="14.45">
      <c r="H1910" s="136">
        <v>3558</v>
      </c>
      <c r="I1910" s="136">
        <v>16</v>
      </c>
      <c r="J1910" s="136" t="s">
        <v>201</v>
      </c>
    </row>
    <row r="1911" spans="8:10" ht="14.45">
      <c r="H1911" s="136">
        <v>3559</v>
      </c>
      <c r="I1911" s="136">
        <v>16</v>
      </c>
      <c r="J1911" s="136" t="s">
        <v>201</v>
      </c>
    </row>
    <row r="1912" spans="8:10" ht="14.45">
      <c r="H1912" s="136">
        <v>3561</v>
      </c>
      <c r="I1912" s="136">
        <v>16</v>
      </c>
      <c r="J1912" s="136" t="s">
        <v>201</v>
      </c>
    </row>
    <row r="1913" spans="8:10" ht="14.45">
      <c r="H1913" s="136">
        <v>3562</v>
      </c>
      <c r="I1913" s="136">
        <v>16</v>
      </c>
      <c r="J1913" s="136" t="s">
        <v>201</v>
      </c>
    </row>
    <row r="1914" spans="8:10" ht="14.45">
      <c r="H1914" s="136">
        <v>3563</v>
      </c>
      <c r="I1914" s="136">
        <v>16</v>
      </c>
      <c r="J1914" s="136" t="s">
        <v>201</v>
      </c>
    </row>
    <row r="1915" spans="8:10" ht="14.45">
      <c r="H1915" s="136">
        <v>3564</v>
      </c>
      <c r="I1915" s="136">
        <v>16</v>
      </c>
      <c r="J1915" s="136" t="s">
        <v>201</v>
      </c>
    </row>
    <row r="1916" spans="8:10" ht="14.45">
      <c r="H1916" s="136">
        <v>3565</v>
      </c>
      <c r="I1916" s="136">
        <v>16</v>
      </c>
      <c r="J1916" s="136" t="s">
        <v>201</v>
      </c>
    </row>
    <row r="1917" spans="8:10" ht="14.45">
      <c r="H1917" s="136">
        <v>3566</v>
      </c>
      <c r="I1917" s="136">
        <v>16</v>
      </c>
      <c r="J1917" s="136" t="s">
        <v>201</v>
      </c>
    </row>
    <row r="1918" spans="8:10" ht="14.45">
      <c r="H1918" s="136">
        <v>3567</v>
      </c>
      <c r="I1918" s="136">
        <v>16</v>
      </c>
      <c r="J1918" s="136" t="s">
        <v>201</v>
      </c>
    </row>
    <row r="1919" spans="8:10" ht="14.45">
      <c r="H1919" s="136">
        <v>3568</v>
      </c>
      <c r="I1919" s="136">
        <v>16</v>
      </c>
      <c r="J1919" s="136" t="s">
        <v>201</v>
      </c>
    </row>
    <row r="1920" spans="8:10" ht="14.45">
      <c r="H1920" s="136">
        <v>3570</v>
      </c>
      <c r="I1920" s="136">
        <v>16</v>
      </c>
      <c r="J1920" s="136" t="s">
        <v>201</v>
      </c>
    </row>
    <row r="1921" spans="8:10" ht="14.45">
      <c r="H1921" s="136">
        <v>3571</v>
      </c>
      <c r="I1921" s="136">
        <v>16</v>
      </c>
      <c r="J1921" s="136" t="s">
        <v>201</v>
      </c>
    </row>
    <row r="1922" spans="8:10" ht="14.45">
      <c r="H1922" s="136">
        <v>3572</v>
      </c>
      <c r="I1922" s="136">
        <v>16</v>
      </c>
      <c r="J1922" s="136" t="s">
        <v>201</v>
      </c>
    </row>
    <row r="1923" spans="8:10" ht="14.45">
      <c r="H1923" s="136">
        <v>3573</v>
      </c>
      <c r="I1923" s="136">
        <v>16</v>
      </c>
      <c r="J1923" s="136" t="s">
        <v>201</v>
      </c>
    </row>
    <row r="1924" spans="8:10" ht="14.45">
      <c r="H1924" s="136">
        <v>3575</v>
      </c>
      <c r="I1924" s="136">
        <v>16</v>
      </c>
      <c r="J1924" s="136" t="s">
        <v>201</v>
      </c>
    </row>
    <row r="1925" spans="8:10" ht="14.45">
      <c r="H1925" s="136">
        <v>3576</v>
      </c>
      <c r="I1925" s="136">
        <v>16</v>
      </c>
      <c r="J1925" s="136" t="s">
        <v>201</v>
      </c>
    </row>
    <row r="1926" spans="8:10" ht="14.45">
      <c r="H1926" s="136">
        <v>3578</v>
      </c>
      <c r="I1926" s="136">
        <v>16</v>
      </c>
      <c r="J1926" s="136" t="s">
        <v>201</v>
      </c>
    </row>
    <row r="1927" spans="8:10" ht="14.45">
      <c r="H1927" s="136">
        <v>3579</v>
      </c>
      <c r="I1927" s="136">
        <v>16</v>
      </c>
      <c r="J1927" s="136" t="s">
        <v>201</v>
      </c>
    </row>
    <row r="1928" spans="8:10" ht="14.45">
      <c r="H1928" s="136">
        <v>3580</v>
      </c>
      <c r="I1928" s="136">
        <v>16</v>
      </c>
      <c r="J1928" s="136" t="s">
        <v>201</v>
      </c>
    </row>
    <row r="1929" spans="8:10" ht="14.45">
      <c r="H1929" s="136">
        <v>3581</v>
      </c>
      <c r="I1929" s="136">
        <v>13</v>
      </c>
      <c r="J1929" s="136" t="s">
        <v>201</v>
      </c>
    </row>
    <row r="1930" spans="8:10" ht="14.45">
      <c r="H1930" s="136">
        <v>3583</v>
      </c>
      <c r="I1930" s="136">
        <v>13</v>
      </c>
      <c r="J1930" s="136" t="s">
        <v>201</v>
      </c>
    </row>
    <row r="1931" spans="8:10" ht="14.45">
      <c r="H1931" s="136">
        <v>3584</v>
      </c>
      <c r="I1931" s="136">
        <v>13</v>
      </c>
      <c r="J1931" s="136" t="s">
        <v>201</v>
      </c>
    </row>
    <row r="1932" spans="8:10" ht="14.45">
      <c r="H1932" s="136">
        <v>3585</v>
      </c>
      <c r="I1932" s="136">
        <v>13</v>
      </c>
      <c r="J1932" s="136" t="s">
        <v>201</v>
      </c>
    </row>
    <row r="1933" spans="8:10" ht="14.45">
      <c r="H1933" s="136">
        <v>3586</v>
      </c>
      <c r="I1933" s="136">
        <v>13</v>
      </c>
      <c r="J1933" s="136" t="s">
        <v>201</v>
      </c>
    </row>
    <row r="1934" spans="8:10" ht="14.45">
      <c r="H1934" s="136">
        <v>3588</v>
      </c>
      <c r="I1934" s="136">
        <v>13</v>
      </c>
      <c r="J1934" s="136" t="s">
        <v>201</v>
      </c>
    </row>
    <row r="1935" spans="8:10" ht="14.45">
      <c r="H1935" s="136">
        <v>3589</v>
      </c>
      <c r="I1935" s="136">
        <v>13</v>
      </c>
      <c r="J1935" s="136" t="s">
        <v>201</v>
      </c>
    </row>
    <row r="1936" spans="8:10" ht="14.45">
      <c r="H1936" s="136">
        <v>3590</v>
      </c>
      <c r="I1936" s="136">
        <v>13</v>
      </c>
      <c r="J1936" s="136" t="s">
        <v>201</v>
      </c>
    </row>
    <row r="1937" spans="8:10" ht="14.45">
      <c r="H1937" s="136">
        <v>3591</v>
      </c>
      <c r="I1937" s="136">
        <v>13</v>
      </c>
      <c r="J1937" s="136" t="s">
        <v>201</v>
      </c>
    </row>
    <row r="1938" spans="8:10" ht="14.45">
      <c r="H1938" s="136">
        <v>3594</v>
      </c>
      <c r="I1938" s="136">
        <v>13</v>
      </c>
      <c r="J1938" s="136" t="s">
        <v>201</v>
      </c>
    </row>
    <row r="1939" spans="8:10" ht="14.45">
      <c r="H1939" s="136">
        <v>3595</v>
      </c>
      <c r="I1939" s="136">
        <v>13</v>
      </c>
      <c r="J1939" s="136" t="s">
        <v>201</v>
      </c>
    </row>
    <row r="1940" spans="8:10" ht="14.45">
      <c r="H1940" s="136">
        <v>3596</v>
      </c>
      <c r="I1940" s="136">
        <v>16</v>
      </c>
      <c r="J1940" s="136" t="s">
        <v>201</v>
      </c>
    </row>
    <row r="1941" spans="8:10" ht="14.45">
      <c r="H1941" s="136">
        <v>3597</v>
      </c>
      <c r="I1941" s="136">
        <v>13</v>
      </c>
      <c r="J1941" s="136" t="s">
        <v>201</v>
      </c>
    </row>
    <row r="1942" spans="8:10" ht="14.45">
      <c r="H1942" s="136">
        <v>3599</v>
      </c>
      <c r="I1942" s="136">
        <v>13</v>
      </c>
      <c r="J1942" s="136" t="s">
        <v>201</v>
      </c>
    </row>
    <row r="1943" spans="8:10" ht="14.45">
      <c r="H1943" s="136">
        <v>3607</v>
      </c>
      <c r="I1943" s="136">
        <v>17</v>
      </c>
      <c r="J1943" s="136" t="s">
        <v>201</v>
      </c>
    </row>
    <row r="1944" spans="8:10" ht="14.45">
      <c r="H1944" s="136">
        <v>3608</v>
      </c>
      <c r="I1944" s="136">
        <v>16</v>
      </c>
      <c r="J1944" s="136" t="s">
        <v>201</v>
      </c>
    </row>
    <row r="1945" spans="8:10" ht="14.45">
      <c r="H1945" s="136">
        <v>3610</v>
      </c>
      <c r="I1945" s="136">
        <v>16</v>
      </c>
      <c r="J1945" s="136" t="s">
        <v>201</v>
      </c>
    </row>
    <row r="1946" spans="8:10" ht="14.45">
      <c r="H1946" s="136">
        <v>3612</v>
      </c>
      <c r="I1946" s="136">
        <v>16</v>
      </c>
      <c r="J1946" s="136" t="s">
        <v>201</v>
      </c>
    </row>
    <row r="1947" spans="8:10" ht="14.45">
      <c r="H1947" s="136">
        <v>3614</v>
      </c>
      <c r="I1947" s="136">
        <v>16</v>
      </c>
      <c r="J1947" s="136" t="s">
        <v>201</v>
      </c>
    </row>
    <row r="1948" spans="8:10" ht="14.45">
      <c r="H1948" s="136">
        <v>3616</v>
      </c>
      <c r="I1948" s="136">
        <v>16</v>
      </c>
      <c r="J1948" s="136" t="s">
        <v>201</v>
      </c>
    </row>
    <row r="1949" spans="8:10" ht="14.45">
      <c r="H1949" s="136">
        <v>3617</v>
      </c>
      <c r="I1949" s="136">
        <v>16</v>
      </c>
      <c r="J1949" s="136" t="s">
        <v>201</v>
      </c>
    </row>
    <row r="1950" spans="8:10" ht="14.45">
      <c r="H1950" s="136">
        <v>3618</v>
      </c>
      <c r="I1950" s="136">
        <v>16</v>
      </c>
      <c r="J1950" s="136" t="s">
        <v>201</v>
      </c>
    </row>
    <row r="1951" spans="8:10" ht="14.45">
      <c r="H1951" s="136">
        <v>3619</v>
      </c>
      <c r="I1951" s="136">
        <v>16</v>
      </c>
      <c r="J1951" s="136" t="s">
        <v>201</v>
      </c>
    </row>
    <row r="1952" spans="8:10" ht="14.45">
      <c r="H1952" s="136">
        <v>3620</v>
      </c>
      <c r="I1952" s="136">
        <v>16</v>
      </c>
      <c r="J1952" s="136" t="s">
        <v>201</v>
      </c>
    </row>
    <row r="1953" spans="8:10" ht="14.45">
      <c r="H1953" s="136">
        <v>3621</v>
      </c>
      <c r="I1953" s="136">
        <v>16</v>
      </c>
      <c r="J1953" s="136" t="s">
        <v>201</v>
      </c>
    </row>
    <row r="1954" spans="8:10" ht="14.45">
      <c r="H1954" s="136">
        <v>3622</v>
      </c>
      <c r="I1954" s="136">
        <v>16</v>
      </c>
      <c r="J1954" s="136" t="s">
        <v>201</v>
      </c>
    </row>
    <row r="1955" spans="8:10" ht="14.45">
      <c r="H1955" s="136">
        <v>3623</v>
      </c>
      <c r="I1955" s="136">
        <v>16</v>
      </c>
      <c r="J1955" s="136" t="s">
        <v>201</v>
      </c>
    </row>
    <row r="1956" spans="8:10" ht="14.45">
      <c r="H1956" s="136">
        <v>3624</v>
      </c>
      <c r="I1956" s="136">
        <v>16</v>
      </c>
      <c r="J1956" s="136" t="s">
        <v>201</v>
      </c>
    </row>
    <row r="1957" spans="8:10" ht="14.45">
      <c r="H1957" s="136">
        <v>3629</v>
      </c>
      <c r="I1957" s="136">
        <v>16</v>
      </c>
      <c r="J1957" s="136" t="s">
        <v>201</v>
      </c>
    </row>
    <row r="1958" spans="8:10" ht="14.45">
      <c r="H1958" s="136">
        <v>3630</v>
      </c>
      <c r="I1958" s="136">
        <v>16</v>
      </c>
      <c r="J1958" s="136" t="s">
        <v>201</v>
      </c>
    </row>
    <row r="1959" spans="8:10" ht="14.45">
      <c r="H1959" s="136">
        <v>3631</v>
      </c>
      <c r="I1959" s="136">
        <v>16</v>
      </c>
      <c r="J1959" s="136" t="s">
        <v>201</v>
      </c>
    </row>
    <row r="1960" spans="8:10" ht="14.45">
      <c r="H1960" s="136">
        <v>3632</v>
      </c>
      <c r="I1960" s="136">
        <v>16</v>
      </c>
      <c r="J1960" s="136" t="s">
        <v>201</v>
      </c>
    </row>
    <row r="1961" spans="8:10" ht="14.45">
      <c r="H1961" s="136">
        <v>3633</v>
      </c>
      <c r="I1961" s="136">
        <v>16</v>
      </c>
      <c r="J1961" s="136" t="s">
        <v>201</v>
      </c>
    </row>
    <row r="1962" spans="8:10" ht="14.45">
      <c r="H1962" s="136">
        <v>3634</v>
      </c>
      <c r="I1962" s="136">
        <v>16</v>
      </c>
      <c r="J1962" s="136" t="s">
        <v>201</v>
      </c>
    </row>
    <row r="1963" spans="8:10" ht="14.45">
      <c r="H1963" s="136">
        <v>3635</v>
      </c>
      <c r="I1963" s="136">
        <v>16</v>
      </c>
      <c r="J1963" s="136" t="s">
        <v>201</v>
      </c>
    </row>
    <row r="1964" spans="8:10" ht="14.45">
      <c r="H1964" s="136">
        <v>3636</v>
      </c>
      <c r="I1964" s="136">
        <v>16</v>
      </c>
      <c r="J1964" s="136" t="s">
        <v>201</v>
      </c>
    </row>
    <row r="1965" spans="8:10" ht="14.45">
      <c r="H1965" s="136">
        <v>3637</v>
      </c>
      <c r="I1965" s="136">
        <v>16</v>
      </c>
      <c r="J1965" s="136" t="s">
        <v>201</v>
      </c>
    </row>
    <row r="1966" spans="8:10" ht="14.45">
      <c r="H1966" s="136">
        <v>3638</v>
      </c>
      <c r="I1966" s="136">
        <v>16</v>
      </c>
      <c r="J1966" s="136" t="s">
        <v>201</v>
      </c>
    </row>
    <row r="1967" spans="8:10" ht="14.45">
      <c r="H1967" s="136">
        <v>3639</v>
      </c>
      <c r="I1967" s="136">
        <v>16</v>
      </c>
      <c r="J1967" s="136" t="s">
        <v>201</v>
      </c>
    </row>
    <row r="1968" spans="8:10" ht="14.45">
      <c r="H1968" s="136">
        <v>3640</v>
      </c>
      <c r="I1968" s="136">
        <v>16</v>
      </c>
      <c r="J1968" s="136" t="s">
        <v>201</v>
      </c>
    </row>
    <row r="1969" spans="8:10" ht="14.45">
      <c r="H1969" s="136">
        <v>3641</v>
      </c>
      <c r="I1969" s="136">
        <v>16</v>
      </c>
      <c r="J1969" s="136" t="s">
        <v>201</v>
      </c>
    </row>
    <row r="1970" spans="8:10" ht="14.45">
      <c r="H1970" s="136">
        <v>3643</v>
      </c>
      <c r="I1970" s="136">
        <v>16</v>
      </c>
      <c r="J1970" s="136" t="s">
        <v>201</v>
      </c>
    </row>
    <row r="1971" spans="8:10" ht="14.45">
      <c r="H1971" s="136">
        <v>3644</v>
      </c>
      <c r="I1971" s="136">
        <v>16</v>
      </c>
      <c r="J1971" s="136" t="s">
        <v>201</v>
      </c>
    </row>
    <row r="1972" spans="8:10" ht="14.45">
      <c r="H1972" s="136">
        <v>3646</v>
      </c>
      <c r="I1972" s="136">
        <v>16</v>
      </c>
      <c r="J1972" s="136" t="s">
        <v>201</v>
      </c>
    </row>
    <row r="1973" spans="8:10" ht="14.45">
      <c r="H1973" s="136">
        <v>3647</v>
      </c>
      <c r="I1973" s="136">
        <v>16</v>
      </c>
      <c r="J1973" s="136" t="s">
        <v>201</v>
      </c>
    </row>
    <row r="1974" spans="8:10" ht="14.45">
      <c r="H1974" s="136">
        <v>3649</v>
      </c>
      <c r="I1974" s="136">
        <v>16</v>
      </c>
      <c r="J1974" s="136" t="s">
        <v>201</v>
      </c>
    </row>
    <row r="1975" spans="8:10" ht="14.45">
      <c r="H1975" s="136">
        <v>3658</v>
      </c>
      <c r="I1975" s="136">
        <v>17</v>
      </c>
      <c r="J1975" s="136" t="s">
        <v>201</v>
      </c>
    </row>
    <row r="1976" spans="8:10" ht="14.45">
      <c r="H1976" s="136">
        <v>3659</v>
      </c>
      <c r="I1976" s="136">
        <v>17</v>
      </c>
      <c r="J1976" s="136" t="s">
        <v>201</v>
      </c>
    </row>
    <row r="1977" spans="8:10" ht="14.45">
      <c r="H1977" s="136">
        <v>3660</v>
      </c>
      <c r="I1977" s="136">
        <v>17</v>
      </c>
      <c r="J1977" s="136" t="s">
        <v>201</v>
      </c>
    </row>
    <row r="1978" spans="8:10" ht="14.45">
      <c r="H1978" s="136">
        <v>3661</v>
      </c>
      <c r="I1978" s="136">
        <v>17</v>
      </c>
      <c r="J1978" s="136" t="s">
        <v>201</v>
      </c>
    </row>
    <row r="1979" spans="8:10" ht="14.45">
      <c r="H1979" s="136">
        <v>3662</v>
      </c>
      <c r="I1979" s="136">
        <v>17</v>
      </c>
      <c r="J1979" s="136" t="s">
        <v>201</v>
      </c>
    </row>
    <row r="1980" spans="8:10" ht="14.45">
      <c r="H1980" s="136">
        <v>3663</v>
      </c>
      <c r="I1980" s="136">
        <v>17</v>
      </c>
      <c r="J1980" s="136" t="s">
        <v>201</v>
      </c>
    </row>
    <row r="1981" spans="8:10" ht="14.45">
      <c r="H1981" s="136">
        <v>3664</v>
      </c>
      <c r="I1981" s="136">
        <v>17</v>
      </c>
      <c r="J1981" s="136" t="s">
        <v>201</v>
      </c>
    </row>
    <row r="1982" spans="8:10" ht="14.45">
      <c r="H1982" s="136">
        <v>3665</v>
      </c>
      <c r="I1982" s="136">
        <v>16</v>
      </c>
      <c r="J1982" s="136" t="s">
        <v>201</v>
      </c>
    </row>
    <row r="1983" spans="8:10" ht="14.45">
      <c r="H1983" s="136">
        <v>3666</v>
      </c>
      <c r="I1983" s="136">
        <v>16</v>
      </c>
      <c r="J1983" s="136" t="s">
        <v>201</v>
      </c>
    </row>
    <row r="1984" spans="8:10" ht="14.45">
      <c r="H1984" s="136">
        <v>3669</v>
      </c>
      <c r="I1984" s="136">
        <v>16</v>
      </c>
      <c r="J1984" s="136" t="s">
        <v>201</v>
      </c>
    </row>
    <row r="1985" spans="8:10" ht="14.45">
      <c r="H1985" s="136">
        <v>3670</v>
      </c>
      <c r="I1985" s="136">
        <v>19</v>
      </c>
      <c r="J1985" s="136" t="s">
        <v>201</v>
      </c>
    </row>
    <row r="1986" spans="8:10" ht="14.45">
      <c r="H1986" s="136">
        <v>3671</v>
      </c>
      <c r="I1986" s="136">
        <v>19</v>
      </c>
      <c r="J1986" s="136" t="s">
        <v>201</v>
      </c>
    </row>
    <row r="1987" spans="8:10" ht="14.45">
      <c r="H1987" s="136">
        <v>3672</v>
      </c>
      <c r="I1987" s="136">
        <v>19</v>
      </c>
      <c r="J1987" s="136" t="s">
        <v>201</v>
      </c>
    </row>
    <row r="1988" spans="8:10" ht="14.45">
      <c r="H1988" s="136">
        <v>3673</v>
      </c>
      <c r="I1988" s="136">
        <v>19</v>
      </c>
      <c r="J1988" s="136" t="s">
        <v>201</v>
      </c>
    </row>
    <row r="1989" spans="8:10" ht="14.45">
      <c r="H1989" s="136">
        <v>3675</v>
      </c>
      <c r="I1989" s="136">
        <v>19</v>
      </c>
      <c r="J1989" s="136" t="s">
        <v>201</v>
      </c>
    </row>
    <row r="1990" spans="8:10" ht="14.45">
      <c r="H1990" s="136">
        <v>3676</v>
      </c>
      <c r="I1990" s="136">
        <v>19</v>
      </c>
      <c r="J1990" s="136" t="s">
        <v>201</v>
      </c>
    </row>
    <row r="1991" spans="8:10" ht="14.45">
      <c r="H1991" s="136">
        <v>3677</v>
      </c>
      <c r="I1991" s="136">
        <v>19</v>
      </c>
      <c r="J1991" s="136" t="s">
        <v>201</v>
      </c>
    </row>
    <row r="1992" spans="8:10" ht="14.45">
      <c r="H1992" s="136">
        <v>3678</v>
      </c>
      <c r="I1992" s="136">
        <v>19</v>
      </c>
      <c r="J1992" s="136" t="s">
        <v>201</v>
      </c>
    </row>
    <row r="1993" spans="8:10" ht="14.45">
      <c r="H1993" s="136">
        <v>3682</v>
      </c>
      <c r="I1993" s="136">
        <v>19</v>
      </c>
      <c r="J1993" s="136" t="s">
        <v>201</v>
      </c>
    </row>
    <row r="1994" spans="8:10" ht="14.45">
      <c r="H1994" s="136">
        <v>3683</v>
      </c>
      <c r="I1994" s="136">
        <v>19</v>
      </c>
      <c r="J1994" s="136" t="s">
        <v>201</v>
      </c>
    </row>
    <row r="1995" spans="8:10" ht="14.45">
      <c r="H1995" s="136">
        <v>3685</v>
      </c>
      <c r="I1995" s="136">
        <v>19</v>
      </c>
      <c r="J1995" s="136" t="s">
        <v>201</v>
      </c>
    </row>
    <row r="1996" spans="8:10" ht="14.45">
      <c r="H1996" s="136">
        <v>3687</v>
      </c>
      <c r="I1996" s="136">
        <v>19</v>
      </c>
      <c r="J1996" s="136" t="s">
        <v>201</v>
      </c>
    </row>
    <row r="1997" spans="8:10" ht="14.45">
      <c r="H1997" s="136">
        <v>3688</v>
      </c>
      <c r="I1997" s="136">
        <v>19</v>
      </c>
      <c r="J1997" s="136" t="s">
        <v>201</v>
      </c>
    </row>
    <row r="1998" spans="8:10" ht="14.45">
      <c r="H1998" s="136">
        <v>3689</v>
      </c>
      <c r="I1998" s="136">
        <v>19</v>
      </c>
      <c r="J1998" s="136" t="s">
        <v>201</v>
      </c>
    </row>
    <row r="1999" spans="8:10" ht="14.45">
      <c r="H1999" s="136">
        <v>3690</v>
      </c>
      <c r="I1999" s="136">
        <v>19</v>
      </c>
      <c r="J1999" s="136" t="s">
        <v>201</v>
      </c>
    </row>
    <row r="2000" spans="8:10" ht="14.45">
      <c r="H2000" s="136">
        <v>3691</v>
      </c>
      <c r="I2000" s="136">
        <v>19</v>
      </c>
      <c r="J2000" s="136" t="s">
        <v>201</v>
      </c>
    </row>
    <row r="2001" spans="8:10" ht="14.45">
      <c r="H2001" s="136">
        <v>3693</v>
      </c>
      <c r="I2001" s="136">
        <v>19</v>
      </c>
      <c r="J2001" s="136" t="s">
        <v>201</v>
      </c>
    </row>
    <row r="2002" spans="8:10" ht="14.45">
      <c r="H2002" s="136">
        <v>3694</v>
      </c>
      <c r="I2002" s="136">
        <v>19</v>
      </c>
      <c r="J2002" s="136" t="s">
        <v>201</v>
      </c>
    </row>
    <row r="2003" spans="8:10" ht="14.45">
      <c r="H2003" s="136">
        <v>3695</v>
      </c>
      <c r="I2003" s="136">
        <v>19</v>
      </c>
      <c r="J2003" s="136" t="s">
        <v>201</v>
      </c>
    </row>
    <row r="2004" spans="8:10" ht="14.45">
      <c r="H2004" s="136">
        <v>3697</v>
      </c>
      <c r="I2004" s="136">
        <v>19</v>
      </c>
      <c r="J2004" s="136" t="s">
        <v>201</v>
      </c>
    </row>
    <row r="2005" spans="8:10" ht="14.45">
      <c r="H2005" s="136">
        <v>3698</v>
      </c>
      <c r="I2005" s="136">
        <v>19</v>
      </c>
      <c r="J2005" s="136" t="s">
        <v>201</v>
      </c>
    </row>
    <row r="2006" spans="8:10" ht="14.45">
      <c r="H2006" s="136">
        <v>3699</v>
      </c>
      <c r="I2006" s="136">
        <v>19</v>
      </c>
      <c r="J2006" s="136" t="s">
        <v>201</v>
      </c>
    </row>
    <row r="2007" spans="8:10" ht="14.45">
      <c r="H2007" s="136">
        <v>3700</v>
      </c>
      <c r="I2007" s="136">
        <v>19</v>
      </c>
      <c r="J2007" s="136" t="s">
        <v>201</v>
      </c>
    </row>
    <row r="2008" spans="8:10" ht="14.45">
      <c r="H2008" s="136">
        <v>3701</v>
      </c>
      <c r="I2008" s="136">
        <v>19</v>
      </c>
      <c r="J2008" s="136" t="s">
        <v>201</v>
      </c>
    </row>
    <row r="2009" spans="8:10" ht="14.45">
      <c r="H2009" s="136">
        <v>3704</v>
      </c>
      <c r="I2009" s="136">
        <v>19</v>
      </c>
      <c r="J2009" s="136" t="s">
        <v>201</v>
      </c>
    </row>
    <row r="2010" spans="8:10" ht="14.45">
      <c r="H2010" s="136">
        <v>3705</v>
      </c>
      <c r="I2010" s="136">
        <v>19</v>
      </c>
      <c r="J2010" s="136" t="s">
        <v>201</v>
      </c>
    </row>
    <row r="2011" spans="8:10" ht="14.45">
      <c r="H2011" s="136">
        <v>3707</v>
      </c>
      <c r="I2011" s="136">
        <v>19</v>
      </c>
      <c r="J2011" s="136" t="s">
        <v>201</v>
      </c>
    </row>
    <row r="2012" spans="8:10" ht="14.45">
      <c r="H2012" s="136">
        <v>3708</v>
      </c>
      <c r="I2012" s="136">
        <v>19</v>
      </c>
      <c r="J2012" s="136" t="s">
        <v>201</v>
      </c>
    </row>
    <row r="2013" spans="8:10" ht="14.45">
      <c r="H2013" s="136">
        <v>3709</v>
      </c>
      <c r="I2013" s="136">
        <v>19</v>
      </c>
      <c r="J2013" s="136" t="s">
        <v>201</v>
      </c>
    </row>
    <row r="2014" spans="8:10" ht="14.45">
      <c r="H2014" s="136">
        <v>3711</v>
      </c>
      <c r="I2014" s="136">
        <v>17</v>
      </c>
      <c r="J2014" s="136" t="s">
        <v>201</v>
      </c>
    </row>
    <row r="2015" spans="8:10" ht="14.45">
      <c r="H2015" s="136">
        <v>3712</v>
      </c>
      <c r="I2015" s="136">
        <v>17</v>
      </c>
      <c r="J2015" s="136" t="s">
        <v>201</v>
      </c>
    </row>
    <row r="2016" spans="8:10" ht="14.45">
      <c r="H2016" s="136">
        <v>3713</v>
      </c>
      <c r="I2016" s="136">
        <v>17</v>
      </c>
      <c r="J2016" s="136" t="s">
        <v>201</v>
      </c>
    </row>
    <row r="2017" spans="8:10" ht="14.45">
      <c r="H2017" s="136">
        <v>3714</v>
      </c>
      <c r="I2017" s="136">
        <v>17</v>
      </c>
      <c r="J2017" s="136" t="s">
        <v>201</v>
      </c>
    </row>
    <row r="2018" spans="8:10" ht="14.45">
      <c r="H2018" s="136">
        <v>3715</v>
      </c>
      <c r="I2018" s="136">
        <v>17</v>
      </c>
      <c r="J2018" s="136" t="s">
        <v>201</v>
      </c>
    </row>
    <row r="2019" spans="8:10" ht="14.45">
      <c r="H2019" s="136">
        <v>3717</v>
      </c>
      <c r="I2019" s="136">
        <v>17</v>
      </c>
      <c r="J2019" s="136" t="s">
        <v>201</v>
      </c>
    </row>
    <row r="2020" spans="8:10" ht="14.45">
      <c r="H2020" s="136">
        <v>3718</v>
      </c>
      <c r="I2020" s="136">
        <v>17</v>
      </c>
      <c r="J2020" s="136" t="s">
        <v>201</v>
      </c>
    </row>
    <row r="2021" spans="8:10" ht="14.45">
      <c r="H2021" s="136">
        <v>3719</v>
      </c>
      <c r="I2021" s="136">
        <v>17</v>
      </c>
      <c r="J2021" s="136" t="s">
        <v>201</v>
      </c>
    </row>
    <row r="2022" spans="8:10" ht="14.45">
      <c r="H2022" s="136">
        <v>3720</v>
      </c>
      <c r="I2022" s="136">
        <v>17</v>
      </c>
      <c r="J2022" s="136" t="s">
        <v>201</v>
      </c>
    </row>
    <row r="2023" spans="8:10" ht="14.45">
      <c r="H2023" s="136">
        <v>3722</v>
      </c>
      <c r="I2023" s="136">
        <v>19</v>
      </c>
      <c r="J2023" s="136" t="s">
        <v>201</v>
      </c>
    </row>
    <row r="2024" spans="8:10" ht="14.45">
      <c r="H2024" s="136">
        <v>3723</v>
      </c>
      <c r="I2024" s="136">
        <v>19</v>
      </c>
      <c r="J2024" s="136" t="s">
        <v>201</v>
      </c>
    </row>
    <row r="2025" spans="8:10" ht="14.45">
      <c r="H2025" s="136">
        <v>3724</v>
      </c>
      <c r="I2025" s="136">
        <v>19</v>
      </c>
      <c r="J2025" s="136" t="s">
        <v>201</v>
      </c>
    </row>
    <row r="2026" spans="8:10" ht="14.45">
      <c r="H2026" s="136">
        <v>3725</v>
      </c>
      <c r="I2026" s="136">
        <v>16</v>
      </c>
      <c r="J2026" s="136" t="s">
        <v>201</v>
      </c>
    </row>
    <row r="2027" spans="8:10" ht="14.45">
      <c r="H2027" s="136">
        <v>3726</v>
      </c>
      <c r="I2027" s="136">
        <v>16</v>
      </c>
      <c r="J2027" s="136" t="s">
        <v>201</v>
      </c>
    </row>
    <row r="2028" spans="8:10" ht="14.45">
      <c r="H2028" s="136">
        <v>3727</v>
      </c>
      <c r="I2028" s="136">
        <v>16</v>
      </c>
      <c r="J2028" s="136" t="s">
        <v>201</v>
      </c>
    </row>
    <row r="2029" spans="8:10" ht="14.45">
      <c r="H2029" s="136">
        <v>3728</v>
      </c>
      <c r="I2029" s="136">
        <v>16</v>
      </c>
      <c r="J2029" s="136" t="s">
        <v>201</v>
      </c>
    </row>
    <row r="2030" spans="8:10" ht="14.45">
      <c r="H2030" s="136">
        <v>3730</v>
      </c>
      <c r="I2030" s="136">
        <v>16</v>
      </c>
      <c r="J2030" s="136" t="s">
        <v>201</v>
      </c>
    </row>
    <row r="2031" spans="8:10" ht="14.45">
      <c r="H2031" s="136">
        <v>3732</v>
      </c>
      <c r="I2031" s="136">
        <v>19</v>
      </c>
      <c r="J2031" s="136" t="s">
        <v>201</v>
      </c>
    </row>
    <row r="2032" spans="8:10" ht="14.45">
      <c r="H2032" s="136">
        <v>3733</v>
      </c>
      <c r="I2032" s="136">
        <v>19</v>
      </c>
      <c r="J2032" s="136" t="s">
        <v>201</v>
      </c>
    </row>
    <row r="2033" spans="8:10" ht="14.45">
      <c r="H2033" s="136">
        <v>3735</v>
      </c>
      <c r="I2033" s="136">
        <v>19</v>
      </c>
      <c r="J2033" s="136" t="s">
        <v>201</v>
      </c>
    </row>
    <row r="2034" spans="8:10" ht="14.45">
      <c r="H2034" s="136">
        <v>3736</v>
      </c>
      <c r="I2034" s="136">
        <v>19</v>
      </c>
      <c r="J2034" s="136" t="s">
        <v>201</v>
      </c>
    </row>
    <row r="2035" spans="8:10" ht="14.45">
      <c r="H2035" s="136">
        <v>3737</v>
      </c>
      <c r="I2035" s="136">
        <v>19</v>
      </c>
      <c r="J2035" s="136" t="s">
        <v>201</v>
      </c>
    </row>
    <row r="2036" spans="8:10" ht="14.45">
      <c r="H2036" s="136">
        <v>3738</v>
      </c>
      <c r="I2036" s="136">
        <v>19</v>
      </c>
      <c r="J2036" s="136" t="s">
        <v>201</v>
      </c>
    </row>
    <row r="2037" spans="8:10" ht="14.45">
      <c r="H2037" s="136">
        <v>3739</v>
      </c>
      <c r="I2037" s="136">
        <v>19</v>
      </c>
      <c r="J2037" s="136" t="s">
        <v>201</v>
      </c>
    </row>
    <row r="2038" spans="8:10" ht="14.45">
      <c r="H2038" s="136">
        <v>3740</v>
      </c>
      <c r="I2038" s="136">
        <v>19</v>
      </c>
      <c r="J2038" s="136" t="s">
        <v>201</v>
      </c>
    </row>
    <row r="2039" spans="8:10" ht="14.45">
      <c r="H2039" s="136">
        <v>3741</v>
      </c>
      <c r="I2039" s="136">
        <v>19</v>
      </c>
      <c r="J2039" s="136" t="s">
        <v>201</v>
      </c>
    </row>
    <row r="2040" spans="8:10" ht="14.45">
      <c r="H2040" s="136">
        <v>3744</v>
      </c>
      <c r="I2040" s="136">
        <v>19</v>
      </c>
      <c r="J2040" s="136" t="s">
        <v>201</v>
      </c>
    </row>
    <row r="2041" spans="8:10" ht="14.45">
      <c r="H2041" s="136">
        <v>3746</v>
      </c>
      <c r="I2041" s="136">
        <v>19</v>
      </c>
      <c r="J2041" s="136" t="s">
        <v>201</v>
      </c>
    </row>
    <row r="2042" spans="8:10" ht="14.45">
      <c r="H2042" s="136">
        <v>3747</v>
      </c>
      <c r="I2042" s="136">
        <v>19</v>
      </c>
      <c r="J2042" s="136" t="s">
        <v>201</v>
      </c>
    </row>
    <row r="2043" spans="8:10" ht="14.45">
      <c r="H2043" s="136">
        <v>3749</v>
      </c>
      <c r="I2043" s="136">
        <v>19</v>
      </c>
      <c r="J2043" s="136" t="s">
        <v>201</v>
      </c>
    </row>
    <row r="2044" spans="8:10" ht="14.45">
      <c r="H2044" s="136">
        <v>3750</v>
      </c>
      <c r="I2044" s="136">
        <v>18</v>
      </c>
      <c r="J2044" s="136" t="s">
        <v>201</v>
      </c>
    </row>
    <row r="2045" spans="8:10" ht="14.45">
      <c r="H2045" s="136">
        <v>3751</v>
      </c>
      <c r="I2045" s="136">
        <v>17</v>
      </c>
      <c r="J2045" s="136" t="s">
        <v>201</v>
      </c>
    </row>
    <row r="2046" spans="8:10" ht="14.45">
      <c r="H2046" s="136">
        <v>3752</v>
      </c>
      <c r="I2046" s="136">
        <v>18</v>
      </c>
      <c r="J2046" s="136" t="s">
        <v>201</v>
      </c>
    </row>
    <row r="2047" spans="8:10" ht="14.45">
      <c r="H2047" s="136">
        <v>3753</v>
      </c>
      <c r="I2047" s="136">
        <v>17</v>
      </c>
      <c r="J2047" s="136" t="s">
        <v>201</v>
      </c>
    </row>
    <row r="2048" spans="8:10" ht="14.45">
      <c r="H2048" s="136">
        <v>3754</v>
      </c>
      <c r="I2048" s="136">
        <v>18</v>
      </c>
      <c r="J2048" s="136" t="s">
        <v>201</v>
      </c>
    </row>
    <row r="2049" spans="8:10" ht="14.45">
      <c r="H2049" s="136">
        <v>3755</v>
      </c>
      <c r="I2049" s="136">
        <v>18</v>
      </c>
      <c r="J2049" s="136" t="s">
        <v>201</v>
      </c>
    </row>
    <row r="2050" spans="8:10" ht="14.45">
      <c r="H2050" s="136">
        <v>3756</v>
      </c>
      <c r="I2050" s="136">
        <v>17</v>
      </c>
      <c r="J2050" s="136" t="s">
        <v>201</v>
      </c>
    </row>
    <row r="2051" spans="8:10" ht="14.45">
      <c r="H2051" s="136">
        <v>3757</v>
      </c>
      <c r="I2051" s="136">
        <v>17</v>
      </c>
      <c r="J2051" s="136" t="s">
        <v>201</v>
      </c>
    </row>
    <row r="2052" spans="8:10" ht="14.45">
      <c r="H2052" s="136">
        <v>3758</v>
      </c>
      <c r="I2052" s="136">
        <v>17</v>
      </c>
      <c r="J2052" s="136" t="s">
        <v>201</v>
      </c>
    </row>
    <row r="2053" spans="8:10" ht="14.45">
      <c r="H2053" s="136">
        <v>3759</v>
      </c>
      <c r="I2053" s="136">
        <v>18</v>
      </c>
      <c r="J2053" s="136" t="s">
        <v>201</v>
      </c>
    </row>
    <row r="2054" spans="8:10" ht="14.45">
      <c r="H2054" s="136">
        <v>3760</v>
      </c>
      <c r="I2054" s="136">
        <v>18</v>
      </c>
      <c r="J2054" s="136" t="s">
        <v>201</v>
      </c>
    </row>
    <row r="2055" spans="8:10" ht="14.45">
      <c r="H2055" s="136">
        <v>3761</v>
      </c>
      <c r="I2055" s="136">
        <v>18</v>
      </c>
      <c r="J2055" s="136" t="s">
        <v>201</v>
      </c>
    </row>
    <row r="2056" spans="8:10" ht="14.45">
      <c r="H2056" s="136">
        <v>3762</v>
      </c>
      <c r="I2056" s="136">
        <v>18</v>
      </c>
      <c r="J2056" s="136" t="s">
        <v>201</v>
      </c>
    </row>
    <row r="2057" spans="8:10" ht="14.45">
      <c r="H2057" s="136">
        <v>3763</v>
      </c>
      <c r="I2057" s="136">
        <v>18</v>
      </c>
      <c r="J2057" s="136" t="s">
        <v>201</v>
      </c>
    </row>
    <row r="2058" spans="8:10" ht="14.45">
      <c r="H2058" s="136">
        <v>3764</v>
      </c>
      <c r="I2058" s="136">
        <v>17</v>
      </c>
      <c r="J2058" s="136" t="s">
        <v>201</v>
      </c>
    </row>
    <row r="2059" spans="8:10" ht="14.45">
      <c r="H2059" s="136">
        <v>3765</v>
      </c>
      <c r="I2059" s="136">
        <v>18</v>
      </c>
      <c r="J2059" s="136" t="s">
        <v>201</v>
      </c>
    </row>
    <row r="2060" spans="8:10" ht="14.45">
      <c r="H2060" s="136">
        <v>3766</v>
      </c>
      <c r="I2060" s="136">
        <v>18</v>
      </c>
      <c r="J2060" s="136" t="s">
        <v>201</v>
      </c>
    </row>
    <row r="2061" spans="8:10" ht="14.45">
      <c r="H2061" s="136">
        <v>3767</v>
      </c>
      <c r="I2061" s="136">
        <v>18</v>
      </c>
      <c r="J2061" s="136" t="s">
        <v>201</v>
      </c>
    </row>
    <row r="2062" spans="8:10" ht="14.45">
      <c r="H2062" s="136">
        <v>3770</v>
      </c>
      <c r="I2062" s="136">
        <v>18</v>
      </c>
      <c r="J2062" s="136" t="s">
        <v>201</v>
      </c>
    </row>
    <row r="2063" spans="8:10" ht="14.45">
      <c r="H2063" s="136">
        <v>3775</v>
      </c>
      <c r="I2063" s="136">
        <v>18</v>
      </c>
      <c r="J2063" s="136" t="s">
        <v>201</v>
      </c>
    </row>
    <row r="2064" spans="8:10" ht="14.45">
      <c r="H2064" s="136">
        <v>3777</v>
      </c>
      <c r="I2064" s="136">
        <v>18</v>
      </c>
      <c r="J2064" s="136" t="s">
        <v>201</v>
      </c>
    </row>
    <row r="2065" spans="8:10" ht="14.45">
      <c r="H2065" s="136">
        <v>3778</v>
      </c>
      <c r="I2065" s="136">
        <v>18</v>
      </c>
      <c r="J2065" s="136" t="s">
        <v>201</v>
      </c>
    </row>
    <row r="2066" spans="8:10" ht="14.45">
      <c r="H2066" s="136">
        <v>3779</v>
      </c>
      <c r="I2066" s="136">
        <v>18</v>
      </c>
      <c r="J2066" s="136" t="s">
        <v>201</v>
      </c>
    </row>
    <row r="2067" spans="8:10" ht="14.45">
      <c r="H2067" s="136">
        <v>3781</v>
      </c>
      <c r="I2067" s="136">
        <v>18</v>
      </c>
      <c r="J2067" s="136" t="s">
        <v>201</v>
      </c>
    </row>
    <row r="2068" spans="8:10" ht="14.45">
      <c r="H2068" s="136">
        <v>3782</v>
      </c>
      <c r="I2068" s="136">
        <v>18</v>
      </c>
      <c r="J2068" s="136" t="s">
        <v>201</v>
      </c>
    </row>
    <row r="2069" spans="8:10" ht="14.45">
      <c r="H2069" s="136">
        <v>3783</v>
      </c>
      <c r="I2069" s="136">
        <v>18</v>
      </c>
      <c r="J2069" s="136" t="s">
        <v>201</v>
      </c>
    </row>
    <row r="2070" spans="8:10" ht="14.45">
      <c r="H2070" s="136">
        <v>3785</v>
      </c>
      <c r="I2070" s="136">
        <v>18</v>
      </c>
      <c r="J2070" s="136" t="s">
        <v>201</v>
      </c>
    </row>
    <row r="2071" spans="8:10" ht="14.45">
      <c r="H2071" s="136">
        <v>3786</v>
      </c>
      <c r="I2071" s="136">
        <v>18</v>
      </c>
      <c r="J2071" s="136" t="s">
        <v>201</v>
      </c>
    </row>
    <row r="2072" spans="8:10" ht="14.45">
      <c r="H2072" s="136">
        <v>3787</v>
      </c>
      <c r="I2072" s="136">
        <v>18</v>
      </c>
      <c r="J2072" s="136" t="s">
        <v>201</v>
      </c>
    </row>
    <row r="2073" spans="8:10" ht="14.45">
      <c r="H2073" s="136">
        <v>3788</v>
      </c>
      <c r="I2073" s="136">
        <v>18</v>
      </c>
      <c r="J2073" s="136" t="s">
        <v>201</v>
      </c>
    </row>
    <row r="2074" spans="8:10" ht="14.45">
      <c r="H2074" s="136">
        <v>3789</v>
      </c>
      <c r="I2074" s="136">
        <v>18</v>
      </c>
      <c r="J2074" s="136" t="s">
        <v>201</v>
      </c>
    </row>
    <row r="2075" spans="8:10" ht="14.45">
      <c r="H2075" s="136">
        <v>3791</v>
      </c>
      <c r="I2075" s="136">
        <v>18</v>
      </c>
      <c r="J2075" s="136" t="s">
        <v>201</v>
      </c>
    </row>
    <row r="2076" spans="8:10" ht="14.45">
      <c r="H2076" s="136">
        <v>3792</v>
      </c>
      <c r="I2076" s="136">
        <v>18</v>
      </c>
      <c r="J2076" s="136" t="s">
        <v>201</v>
      </c>
    </row>
    <row r="2077" spans="8:10" ht="14.45">
      <c r="H2077" s="136">
        <v>3793</v>
      </c>
      <c r="I2077" s="136">
        <v>18</v>
      </c>
      <c r="J2077" s="136" t="s">
        <v>201</v>
      </c>
    </row>
    <row r="2078" spans="8:10" ht="14.45">
      <c r="H2078" s="136">
        <v>3795</v>
      </c>
      <c r="I2078" s="136">
        <v>18</v>
      </c>
      <c r="J2078" s="136" t="s">
        <v>201</v>
      </c>
    </row>
    <row r="2079" spans="8:10" ht="14.45">
      <c r="H2079" s="136">
        <v>3796</v>
      </c>
      <c r="I2079" s="136">
        <v>18</v>
      </c>
      <c r="J2079" s="136" t="s">
        <v>201</v>
      </c>
    </row>
    <row r="2080" spans="8:10" ht="14.45">
      <c r="H2080" s="136">
        <v>3797</v>
      </c>
      <c r="I2080" s="136">
        <v>18</v>
      </c>
      <c r="J2080" s="136" t="s">
        <v>201</v>
      </c>
    </row>
    <row r="2081" spans="8:10" ht="14.45">
      <c r="H2081" s="136">
        <v>3799</v>
      </c>
      <c r="I2081" s="136">
        <v>18</v>
      </c>
      <c r="J2081" s="136" t="s">
        <v>201</v>
      </c>
    </row>
    <row r="2082" spans="8:10" ht="14.45">
      <c r="H2082" s="136">
        <v>3800</v>
      </c>
      <c r="I2082" s="136">
        <v>18</v>
      </c>
      <c r="J2082" s="136" t="s">
        <v>201</v>
      </c>
    </row>
    <row r="2083" spans="8:10" ht="14.45">
      <c r="H2083" s="136">
        <v>3802</v>
      </c>
      <c r="I2083" s="136">
        <v>18</v>
      </c>
      <c r="J2083" s="136" t="s">
        <v>201</v>
      </c>
    </row>
    <row r="2084" spans="8:10" ht="14.45">
      <c r="H2084" s="136">
        <v>3803</v>
      </c>
      <c r="I2084" s="136">
        <v>18</v>
      </c>
      <c r="J2084" s="136" t="s">
        <v>201</v>
      </c>
    </row>
    <row r="2085" spans="8:10" ht="14.45">
      <c r="H2085" s="136">
        <v>3804</v>
      </c>
      <c r="I2085" s="136">
        <v>18</v>
      </c>
      <c r="J2085" s="136" t="s">
        <v>201</v>
      </c>
    </row>
    <row r="2086" spans="8:10" ht="14.45">
      <c r="H2086" s="136">
        <v>3805</v>
      </c>
      <c r="I2086" s="136">
        <v>18</v>
      </c>
      <c r="J2086" s="136" t="s">
        <v>201</v>
      </c>
    </row>
    <row r="2087" spans="8:10" ht="14.45">
      <c r="H2087" s="136">
        <v>3806</v>
      </c>
      <c r="I2087" s="136">
        <v>18</v>
      </c>
      <c r="J2087" s="136" t="s">
        <v>201</v>
      </c>
    </row>
    <row r="2088" spans="8:10" ht="14.45">
      <c r="H2088" s="136">
        <v>3807</v>
      </c>
      <c r="I2088" s="136">
        <v>18</v>
      </c>
      <c r="J2088" s="136" t="s">
        <v>201</v>
      </c>
    </row>
    <row r="2089" spans="8:10" ht="14.45">
      <c r="H2089" s="136">
        <v>3808</v>
      </c>
      <c r="I2089" s="136">
        <v>18</v>
      </c>
      <c r="J2089" s="136" t="s">
        <v>201</v>
      </c>
    </row>
    <row r="2090" spans="8:10" ht="14.45">
      <c r="H2090" s="136">
        <v>3809</v>
      </c>
      <c r="I2090" s="136">
        <v>18</v>
      </c>
      <c r="J2090" s="136" t="s">
        <v>201</v>
      </c>
    </row>
    <row r="2091" spans="8:10" ht="14.45">
      <c r="H2091" s="136">
        <v>3810</v>
      </c>
      <c r="I2091" s="136">
        <v>18</v>
      </c>
      <c r="J2091" s="136" t="s">
        <v>201</v>
      </c>
    </row>
    <row r="2092" spans="8:10" ht="14.45">
      <c r="H2092" s="136">
        <v>3812</v>
      </c>
      <c r="I2092" s="136">
        <v>18</v>
      </c>
      <c r="J2092" s="136" t="s">
        <v>201</v>
      </c>
    </row>
    <row r="2093" spans="8:10" ht="14.45">
      <c r="H2093" s="136">
        <v>3813</v>
      </c>
      <c r="I2093" s="136">
        <v>18</v>
      </c>
      <c r="J2093" s="136" t="s">
        <v>201</v>
      </c>
    </row>
    <row r="2094" spans="8:10" ht="14.45">
      <c r="H2094" s="136">
        <v>3814</v>
      </c>
      <c r="I2094" s="136">
        <v>18</v>
      </c>
      <c r="J2094" s="136" t="s">
        <v>201</v>
      </c>
    </row>
    <row r="2095" spans="8:10" ht="14.45">
      <c r="H2095" s="136">
        <v>3815</v>
      </c>
      <c r="I2095" s="136">
        <v>18</v>
      </c>
      <c r="J2095" s="136" t="s">
        <v>201</v>
      </c>
    </row>
    <row r="2096" spans="8:10" ht="14.45">
      <c r="H2096" s="136">
        <v>3816</v>
      </c>
      <c r="I2096" s="136">
        <v>18</v>
      </c>
      <c r="J2096" s="136" t="s">
        <v>201</v>
      </c>
    </row>
    <row r="2097" spans="8:10" ht="14.45">
      <c r="H2097" s="136">
        <v>3818</v>
      </c>
      <c r="I2097" s="136">
        <v>18</v>
      </c>
      <c r="J2097" s="136" t="s">
        <v>201</v>
      </c>
    </row>
    <row r="2098" spans="8:10" ht="14.45">
      <c r="H2098" s="136">
        <v>3820</v>
      </c>
      <c r="I2098" s="136">
        <v>20</v>
      </c>
      <c r="J2098" s="136" t="s">
        <v>201</v>
      </c>
    </row>
    <row r="2099" spans="8:10" ht="14.45">
      <c r="H2099" s="136">
        <v>3821</v>
      </c>
      <c r="I2099" s="136">
        <v>20</v>
      </c>
      <c r="J2099" s="136" t="s">
        <v>201</v>
      </c>
    </row>
    <row r="2100" spans="8:10" ht="14.45">
      <c r="H2100" s="136">
        <v>3822</v>
      </c>
      <c r="I2100" s="136">
        <v>20</v>
      </c>
      <c r="J2100" s="136" t="s">
        <v>201</v>
      </c>
    </row>
    <row r="2101" spans="8:10" ht="14.45">
      <c r="H2101" s="136">
        <v>3823</v>
      </c>
      <c r="I2101" s="136">
        <v>20</v>
      </c>
      <c r="J2101" s="136" t="s">
        <v>201</v>
      </c>
    </row>
    <row r="2102" spans="8:10" ht="14.45">
      <c r="H2102" s="136">
        <v>3824</v>
      </c>
      <c r="I2102" s="136">
        <v>20</v>
      </c>
      <c r="J2102" s="136" t="s">
        <v>201</v>
      </c>
    </row>
    <row r="2103" spans="8:10" ht="14.45">
      <c r="H2103" s="136">
        <v>3825</v>
      </c>
      <c r="I2103" s="136">
        <v>20</v>
      </c>
      <c r="J2103" s="136" t="s">
        <v>201</v>
      </c>
    </row>
    <row r="2104" spans="8:10" ht="14.45">
      <c r="H2104" s="136">
        <v>3831</v>
      </c>
      <c r="I2104" s="136">
        <v>20</v>
      </c>
      <c r="J2104" s="136" t="s">
        <v>201</v>
      </c>
    </row>
    <row r="2105" spans="8:10" ht="14.45">
      <c r="H2105" s="136">
        <v>3833</v>
      </c>
      <c r="I2105" s="136">
        <v>20</v>
      </c>
      <c r="J2105" s="136" t="s">
        <v>201</v>
      </c>
    </row>
    <row r="2106" spans="8:10" ht="14.45">
      <c r="H2106" s="136">
        <v>3835</v>
      </c>
      <c r="I2106" s="136">
        <v>20</v>
      </c>
      <c r="J2106" s="136" t="s">
        <v>201</v>
      </c>
    </row>
    <row r="2107" spans="8:10" ht="14.45">
      <c r="H2107" s="136">
        <v>3840</v>
      </c>
      <c r="I2107" s="136">
        <v>20</v>
      </c>
      <c r="J2107" s="136" t="s">
        <v>201</v>
      </c>
    </row>
    <row r="2108" spans="8:10" ht="14.45">
      <c r="H2108" s="136">
        <v>3841</v>
      </c>
      <c r="I2108" s="136">
        <v>20</v>
      </c>
      <c r="J2108" s="136" t="s">
        <v>201</v>
      </c>
    </row>
    <row r="2109" spans="8:10" ht="14.45">
      <c r="H2109" s="136">
        <v>3842</v>
      </c>
      <c r="I2109" s="136">
        <v>20</v>
      </c>
      <c r="J2109" s="136" t="s">
        <v>201</v>
      </c>
    </row>
    <row r="2110" spans="8:10" ht="14.45">
      <c r="H2110" s="136">
        <v>3844</v>
      </c>
      <c r="I2110" s="136">
        <v>20</v>
      </c>
      <c r="J2110" s="136" t="s">
        <v>201</v>
      </c>
    </row>
    <row r="2111" spans="8:10" ht="14.45">
      <c r="H2111" s="136">
        <v>3847</v>
      </c>
      <c r="I2111" s="136">
        <v>20</v>
      </c>
      <c r="J2111" s="136" t="s">
        <v>201</v>
      </c>
    </row>
    <row r="2112" spans="8:10" ht="14.45">
      <c r="H2112" s="136">
        <v>3850</v>
      </c>
      <c r="I2112" s="136">
        <v>20</v>
      </c>
      <c r="J2112" s="136" t="s">
        <v>201</v>
      </c>
    </row>
    <row r="2113" spans="8:10" ht="14.45">
      <c r="H2113" s="136">
        <v>3851</v>
      </c>
      <c r="I2113" s="136">
        <v>20</v>
      </c>
      <c r="J2113" s="136" t="s">
        <v>201</v>
      </c>
    </row>
    <row r="2114" spans="8:10" ht="14.45">
      <c r="H2114" s="136">
        <v>3852</v>
      </c>
      <c r="I2114" s="136">
        <v>20</v>
      </c>
      <c r="J2114" s="136" t="s">
        <v>201</v>
      </c>
    </row>
    <row r="2115" spans="8:10" ht="14.45">
      <c r="H2115" s="136">
        <v>3853</v>
      </c>
      <c r="I2115" s="136">
        <v>20</v>
      </c>
      <c r="J2115" s="136" t="s">
        <v>201</v>
      </c>
    </row>
    <row r="2116" spans="8:10" ht="14.45">
      <c r="H2116" s="136">
        <v>3854</v>
      </c>
      <c r="I2116" s="136">
        <v>20</v>
      </c>
      <c r="J2116" s="136" t="s">
        <v>201</v>
      </c>
    </row>
    <row r="2117" spans="8:10" ht="14.45">
      <c r="H2117" s="136">
        <v>3856</v>
      </c>
      <c r="I2117" s="136">
        <v>20</v>
      </c>
      <c r="J2117" s="136" t="s">
        <v>201</v>
      </c>
    </row>
    <row r="2118" spans="8:10" ht="14.45">
      <c r="H2118" s="136">
        <v>3857</v>
      </c>
      <c r="I2118" s="136">
        <v>20</v>
      </c>
      <c r="J2118" s="136" t="s">
        <v>201</v>
      </c>
    </row>
    <row r="2119" spans="8:10" ht="14.45">
      <c r="H2119" s="136">
        <v>3858</v>
      </c>
      <c r="I2119" s="136">
        <v>20</v>
      </c>
      <c r="J2119" s="136" t="s">
        <v>201</v>
      </c>
    </row>
    <row r="2120" spans="8:10" ht="14.45">
      <c r="H2120" s="136">
        <v>3859</v>
      </c>
      <c r="I2120" s="136">
        <v>20</v>
      </c>
      <c r="J2120" s="136" t="s">
        <v>201</v>
      </c>
    </row>
    <row r="2121" spans="8:10" ht="14.45">
      <c r="H2121" s="136">
        <v>3860</v>
      </c>
      <c r="I2121" s="136">
        <v>20</v>
      </c>
      <c r="J2121" s="136" t="s">
        <v>201</v>
      </c>
    </row>
    <row r="2122" spans="8:10" ht="14.45">
      <c r="H2122" s="136">
        <v>3862</v>
      </c>
      <c r="I2122" s="136">
        <v>21</v>
      </c>
      <c r="J2122" s="136" t="s">
        <v>201</v>
      </c>
    </row>
    <row r="2123" spans="8:10" ht="14.45">
      <c r="H2123" s="136">
        <v>3864</v>
      </c>
      <c r="I2123" s="136">
        <v>20</v>
      </c>
      <c r="J2123" s="136" t="s">
        <v>201</v>
      </c>
    </row>
    <row r="2124" spans="8:10" ht="14.45">
      <c r="H2124" s="136">
        <v>3865</v>
      </c>
      <c r="I2124" s="136">
        <v>21</v>
      </c>
      <c r="J2124" s="136" t="s">
        <v>201</v>
      </c>
    </row>
    <row r="2125" spans="8:10" ht="14.45">
      <c r="H2125" s="136">
        <v>3869</v>
      </c>
      <c r="I2125" s="136">
        <v>20</v>
      </c>
      <c r="J2125" s="136" t="s">
        <v>201</v>
      </c>
    </row>
    <row r="2126" spans="8:10" ht="14.45">
      <c r="H2126" s="136">
        <v>3870</v>
      </c>
      <c r="I2126" s="136">
        <v>20</v>
      </c>
      <c r="J2126" s="136" t="s">
        <v>201</v>
      </c>
    </row>
    <row r="2127" spans="8:10" ht="14.45">
      <c r="H2127" s="136">
        <v>3871</v>
      </c>
      <c r="I2127" s="136">
        <v>20</v>
      </c>
      <c r="J2127" s="136" t="s">
        <v>201</v>
      </c>
    </row>
    <row r="2128" spans="8:10" ht="14.45">
      <c r="H2128" s="136">
        <v>3873</v>
      </c>
      <c r="I2128" s="136">
        <v>20</v>
      </c>
      <c r="J2128" s="136" t="s">
        <v>201</v>
      </c>
    </row>
    <row r="2129" spans="8:10" ht="14.45">
      <c r="H2129" s="136">
        <v>3874</v>
      </c>
      <c r="I2129" s="136">
        <v>20</v>
      </c>
      <c r="J2129" s="136" t="s">
        <v>201</v>
      </c>
    </row>
    <row r="2130" spans="8:10" ht="14.45">
      <c r="H2130" s="136">
        <v>3875</v>
      </c>
      <c r="I2130" s="136">
        <v>21</v>
      </c>
      <c r="J2130" s="136" t="s">
        <v>201</v>
      </c>
    </row>
    <row r="2131" spans="8:10" ht="14.45">
      <c r="H2131" s="136">
        <v>3878</v>
      </c>
      <c r="I2131" s="136">
        <v>21</v>
      </c>
      <c r="J2131" s="136" t="s">
        <v>201</v>
      </c>
    </row>
    <row r="2132" spans="8:10" ht="14.45">
      <c r="H2132" s="136">
        <v>3880</v>
      </c>
      <c r="I2132" s="136">
        <v>21</v>
      </c>
      <c r="J2132" s="136" t="s">
        <v>201</v>
      </c>
    </row>
    <row r="2133" spans="8:10" ht="14.45">
      <c r="H2133" s="136">
        <v>3882</v>
      </c>
      <c r="I2133" s="136">
        <v>21</v>
      </c>
      <c r="J2133" s="136" t="s">
        <v>201</v>
      </c>
    </row>
    <row r="2134" spans="8:10" ht="14.45">
      <c r="H2134" s="136">
        <v>3885</v>
      </c>
      <c r="I2134" s="136">
        <v>21</v>
      </c>
      <c r="J2134" s="136" t="s">
        <v>201</v>
      </c>
    </row>
    <row r="2135" spans="8:10" ht="14.45">
      <c r="H2135" s="136">
        <v>3886</v>
      </c>
      <c r="I2135" s="136">
        <v>21</v>
      </c>
      <c r="J2135" s="136" t="s">
        <v>201</v>
      </c>
    </row>
    <row r="2136" spans="8:10" ht="14.45">
      <c r="H2136" s="136">
        <v>3887</v>
      </c>
      <c r="I2136" s="136">
        <v>21</v>
      </c>
      <c r="J2136" s="136" t="s">
        <v>201</v>
      </c>
    </row>
    <row r="2137" spans="8:10" ht="14.45">
      <c r="H2137" s="136">
        <v>3888</v>
      </c>
      <c r="I2137" s="136">
        <v>21</v>
      </c>
      <c r="J2137" s="136" t="s">
        <v>201</v>
      </c>
    </row>
    <row r="2138" spans="8:10" ht="14.45">
      <c r="H2138" s="136">
        <v>3889</v>
      </c>
      <c r="I2138" s="136">
        <v>21</v>
      </c>
      <c r="J2138" s="136" t="s">
        <v>201</v>
      </c>
    </row>
    <row r="2139" spans="8:10" ht="14.45">
      <c r="H2139" s="136">
        <v>3890</v>
      </c>
      <c r="I2139" s="136">
        <v>21</v>
      </c>
      <c r="J2139" s="136" t="s">
        <v>201</v>
      </c>
    </row>
    <row r="2140" spans="8:10" ht="14.45">
      <c r="H2140" s="136">
        <v>3891</v>
      </c>
      <c r="I2140" s="136">
        <v>21</v>
      </c>
      <c r="J2140" s="136" t="s">
        <v>201</v>
      </c>
    </row>
    <row r="2141" spans="8:10" ht="14.45">
      <c r="H2141" s="136">
        <v>3892</v>
      </c>
      <c r="I2141" s="136">
        <v>21</v>
      </c>
      <c r="J2141" s="136" t="s">
        <v>201</v>
      </c>
    </row>
    <row r="2142" spans="8:10" ht="14.45">
      <c r="H2142" s="136">
        <v>3893</v>
      </c>
      <c r="I2142" s="136">
        <v>21</v>
      </c>
      <c r="J2142" s="136" t="s">
        <v>201</v>
      </c>
    </row>
    <row r="2143" spans="8:10" ht="14.45">
      <c r="H2143" s="136">
        <v>3895</v>
      </c>
      <c r="I2143" s="136">
        <v>21</v>
      </c>
      <c r="J2143" s="136" t="s">
        <v>201</v>
      </c>
    </row>
    <row r="2144" spans="8:10" ht="14.45">
      <c r="H2144" s="136">
        <v>3896</v>
      </c>
      <c r="I2144" s="136">
        <v>21</v>
      </c>
      <c r="J2144" s="136" t="s">
        <v>201</v>
      </c>
    </row>
    <row r="2145" spans="8:10" ht="14.45">
      <c r="H2145" s="136">
        <v>3898</v>
      </c>
      <c r="I2145" s="136">
        <v>19</v>
      </c>
      <c r="J2145" s="136" t="s">
        <v>201</v>
      </c>
    </row>
    <row r="2146" spans="8:10" ht="14.45">
      <c r="H2146" s="136">
        <v>3900</v>
      </c>
      <c r="I2146" s="136">
        <v>19</v>
      </c>
      <c r="J2146" s="136" t="s">
        <v>201</v>
      </c>
    </row>
    <row r="2147" spans="8:10" ht="14.45">
      <c r="H2147" s="136">
        <v>3902</v>
      </c>
      <c r="I2147" s="136">
        <v>21</v>
      </c>
      <c r="J2147" s="136" t="s">
        <v>201</v>
      </c>
    </row>
    <row r="2148" spans="8:10" ht="14.45">
      <c r="H2148" s="136">
        <v>3903</v>
      </c>
      <c r="I2148" s="136">
        <v>21</v>
      </c>
      <c r="J2148" s="136" t="s">
        <v>201</v>
      </c>
    </row>
    <row r="2149" spans="8:10" ht="14.45">
      <c r="H2149" s="136">
        <v>3904</v>
      </c>
      <c r="I2149" s="136">
        <v>21</v>
      </c>
      <c r="J2149" s="136" t="s">
        <v>201</v>
      </c>
    </row>
    <row r="2150" spans="8:10" ht="14.45">
      <c r="H2150" s="136">
        <v>3909</v>
      </c>
      <c r="I2150" s="136">
        <v>21</v>
      </c>
      <c r="J2150" s="136" t="s">
        <v>201</v>
      </c>
    </row>
    <row r="2151" spans="8:10" ht="14.45">
      <c r="H2151" s="136">
        <v>3910</v>
      </c>
      <c r="I2151" s="136">
        <v>18</v>
      </c>
      <c r="J2151" s="136" t="s">
        <v>201</v>
      </c>
    </row>
    <row r="2152" spans="8:10" ht="14.45">
      <c r="H2152" s="136">
        <v>3911</v>
      </c>
      <c r="I2152" s="136">
        <v>18</v>
      </c>
      <c r="J2152" s="136" t="s">
        <v>201</v>
      </c>
    </row>
    <row r="2153" spans="8:10" ht="14.45">
      <c r="H2153" s="136">
        <v>3912</v>
      </c>
      <c r="I2153" s="136">
        <v>18</v>
      </c>
      <c r="J2153" s="136" t="s">
        <v>201</v>
      </c>
    </row>
    <row r="2154" spans="8:10" ht="14.45">
      <c r="H2154" s="136">
        <v>3913</v>
      </c>
      <c r="I2154" s="136">
        <v>18</v>
      </c>
      <c r="J2154" s="136" t="s">
        <v>201</v>
      </c>
    </row>
    <row r="2155" spans="8:10" ht="14.45">
      <c r="H2155" s="136">
        <v>3915</v>
      </c>
      <c r="I2155" s="136">
        <v>18</v>
      </c>
      <c r="J2155" s="136" t="s">
        <v>201</v>
      </c>
    </row>
    <row r="2156" spans="8:10" ht="14.45">
      <c r="H2156" s="136">
        <v>3916</v>
      </c>
      <c r="I2156" s="136">
        <v>18</v>
      </c>
      <c r="J2156" s="136" t="s">
        <v>201</v>
      </c>
    </row>
    <row r="2157" spans="8:10" ht="14.45">
      <c r="H2157" s="136">
        <v>3918</v>
      </c>
      <c r="I2157" s="136">
        <v>18</v>
      </c>
      <c r="J2157" s="136" t="s">
        <v>201</v>
      </c>
    </row>
    <row r="2158" spans="8:10" ht="14.45">
      <c r="H2158" s="136">
        <v>3919</v>
      </c>
      <c r="I2158" s="136">
        <v>18</v>
      </c>
      <c r="J2158" s="136" t="s">
        <v>201</v>
      </c>
    </row>
    <row r="2159" spans="8:10" ht="14.45">
      <c r="H2159" s="136">
        <v>3920</v>
      </c>
      <c r="I2159" s="136">
        <v>18</v>
      </c>
      <c r="J2159" s="136" t="s">
        <v>201</v>
      </c>
    </row>
    <row r="2160" spans="8:10" ht="14.45">
      <c r="H2160" s="136">
        <v>3921</v>
      </c>
      <c r="I2160" s="136">
        <v>18</v>
      </c>
      <c r="J2160" s="136" t="s">
        <v>201</v>
      </c>
    </row>
    <row r="2161" spans="8:10" ht="14.45">
      <c r="H2161" s="136">
        <v>3922</v>
      </c>
      <c r="I2161" s="136">
        <v>18</v>
      </c>
      <c r="J2161" s="136" t="s">
        <v>201</v>
      </c>
    </row>
    <row r="2162" spans="8:10" ht="14.45">
      <c r="H2162" s="136">
        <v>3923</v>
      </c>
      <c r="I2162" s="136">
        <v>18</v>
      </c>
      <c r="J2162" s="136" t="s">
        <v>201</v>
      </c>
    </row>
    <row r="2163" spans="8:10" ht="14.45">
      <c r="H2163" s="136">
        <v>3925</v>
      </c>
      <c r="I2163" s="136">
        <v>18</v>
      </c>
      <c r="J2163" s="136" t="s">
        <v>201</v>
      </c>
    </row>
    <row r="2164" spans="8:10" ht="14.45">
      <c r="H2164" s="136">
        <v>3926</v>
      </c>
      <c r="I2164" s="136">
        <v>18</v>
      </c>
      <c r="J2164" s="136" t="s">
        <v>201</v>
      </c>
    </row>
    <row r="2165" spans="8:10" ht="14.45">
      <c r="H2165" s="136">
        <v>3927</v>
      </c>
      <c r="I2165" s="136">
        <v>18</v>
      </c>
      <c r="J2165" s="136" t="s">
        <v>201</v>
      </c>
    </row>
    <row r="2166" spans="8:10" ht="14.45">
      <c r="H2166" s="136">
        <v>3928</v>
      </c>
      <c r="I2166" s="136">
        <v>18</v>
      </c>
      <c r="J2166" s="136" t="s">
        <v>201</v>
      </c>
    </row>
    <row r="2167" spans="8:10" ht="14.45">
      <c r="H2167" s="136">
        <v>3929</v>
      </c>
      <c r="I2167" s="136">
        <v>18</v>
      </c>
      <c r="J2167" s="136" t="s">
        <v>201</v>
      </c>
    </row>
    <row r="2168" spans="8:10" ht="14.45">
      <c r="H2168" s="136">
        <v>3930</v>
      </c>
      <c r="I2168" s="136">
        <v>18</v>
      </c>
      <c r="J2168" s="136" t="s">
        <v>201</v>
      </c>
    </row>
    <row r="2169" spans="8:10" ht="14.45">
      <c r="H2169" s="136">
        <v>3931</v>
      </c>
      <c r="I2169" s="136">
        <v>18</v>
      </c>
      <c r="J2169" s="136" t="s">
        <v>201</v>
      </c>
    </row>
    <row r="2170" spans="8:10" ht="14.45">
      <c r="H2170" s="136">
        <v>3933</v>
      </c>
      <c r="I2170" s="136">
        <v>18</v>
      </c>
      <c r="J2170" s="136" t="s">
        <v>201</v>
      </c>
    </row>
    <row r="2171" spans="8:10" ht="14.45">
      <c r="H2171" s="136">
        <v>3934</v>
      </c>
      <c r="I2171" s="136">
        <v>18</v>
      </c>
      <c r="J2171" s="136" t="s">
        <v>201</v>
      </c>
    </row>
    <row r="2172" spans="8:10" ht="14.45">
      <c r="H2172" s="136">
        <v>3936</v>
      </c>
      <c r="I2172" s="136">
        <v>18</v>
      </c>
      <c r="J2172" s="136" t="s">
        <v>201</v>
      </c>
    </row>
    <row r="2173" spans="8:10" ht="14.45">
      <c r="H2173" s="136">
        <v>3937</v>
      </c>
      <c r="I2173" s="136">
        <v>18</v>
      </c>
      <c r="J2173" s="136" t="s">
        <v>201</v>
      </c>
    </row>
    <row r="2174" spans="8:10" ht="14.45">
      <c r="H2174" s="136">
        <v>3938</v>
      </c>
      <c r="I2174" s="136">
        <v>18</v>
      </c>
      <c r="J2174" s="136" t="s">
        <v>201</v>
      </c>
    </row>
    <row r="2175" spans="8:10" ht="14.45">
      <c r="H2175" s="136">
        <v>3939</v>
      </c>
      <c r="I2175" s="136">
        <v>18</v>
      </c>
      <c r="J2175" s="136" t="s">
        <v>201</v>
      </c>
    </row>
    <row r="2176" spans="8:10" ht="14.45">
      <c r="H2176" s="136">
        <v>3940</v>
      </c>
      <c r="I2176" s="136">
        <v>18</v>
      </c>
      <c r="J2176" s="136" t="s">
        <v>201</v>
      </c>
    </row>
    <row r="2177" spans="8:10" ht="14.45">
      <c r="H2177" s="136">
        <v>3941</v>
      </c>
      <c r="I2177" s="136">
        <v>18</v>
      </c>
      <c r="J2177" s="136" t="s">
        <v>201</v>
      </c>
    </row>
    <row r="2178" spans="8:10" ht="14.45">
      <c r="H2178" s="136">
        <v>3942</v>
      </c>
      <c r="I2178" s="136">
        <v>18</v>
      </c>
      <c r="J2178" s="136" t="s">
        <v>201</v>
      </c>
    </row>
    <row r="2179" spans="8:10" ht="14.45">
      <c r="H2179" s="136">
        <v>3943</v>
      </c>
      <c r="I2179" s="136">
        <v>18</v>
      </c>
      <c r="J2179" s="136" t="s">
        <v>201</v>
      </c>
    </row>
    <row r="2180" spans="8:10" ht="14.45">
      <c r="H2180" s="136">
        <v>3944</v>
      </c>
      <c r="I2180" s="136">
        <v>18</v>
      </c>
      <c r="J2180" s="136" t="s">
        <v>201</v>
      </c>
    </row>
    <row r="2181" spans="8:10" ht="14.45">
      <c r="H2181" s="136">
        <v>3945</v>
      </c>
      <c r="I2181" s="136">
        <v>18</v>
      </c>
      <c r="J2181" s="136" t="s">
        <v>201</v>
      </c>
    </row>
    <row r="2182" spans="8:10" ht="14.45">
      <c r="H2182" s="136">
        <v>3946</v>
      </c>
      <c r="I2182" s="136">
        <v>18</v>
      </c>
      <c r="J2182" s="136" t="s">
        <v>201</v>
      </c>
    </row>
    <row r="2183" spans="8:10" ht="14.45">
      <c r="H2183" s="136">
        <v>3950</v>
      </c>
      <c r="I2183" s="136">
        <v>18</v>
      </c>
      <c r="J2183" s="136" t="s">
        <v>201</v>
      </c>
    </row>
    <row r="2184" spans="8:10" ht="14.45">
      <c r="H2184" s="136">
        <v>3951</v>
      </c>
      <c r="I2184" s="136">
        <v>18</v>
      </c>
      <c r="J2184" s="136" t="s">
        <v>201</v>
      </c>
    </row>
    <row r="2185" spans="8:10" ht="14.45">
      <c r="H2185" s="136">
        <v>3953</v>
      </c>
      <c r="I2185" s="136">
        <v>20</v>
      </c>
      <c r="J2185" s="136" t="s">
        <v>201</v>
      </c>
    </row>
    <row r="2186" spans="8:10" ht="14.45">
      <c r="H2186" s="136">
        <v>3954</v>
      </c>
      <c r="I2186" s="136">
        <v>20</v>
      </c>
      <c r="J2186" s="136" t="s">
        <v>201</v>
      </c>
    </row>
    <row r="2187" spans="8:10" ht="14.45">
      <c r="H2187" s="136">
        <v>3956</v>
      </c>
      <c r="I2187" s="136">
        <v>20</v>
      </c>
      <c r="J2187" s="136" t="s">
        <v>201</v>
      </c>
    </row>
    <row r="2188" spans="8:10" ht="14.45">
      <c r="H2188" s="136">
        <v>3957</v>
      </c>
      <c r="I2188" s="136">
        <v>20</v>
      </c>
      <c r="J2188" s="136" t="s">
        <v>201</v>
      </c>
    </row>
    <row r="2189" spans="8:10" ht="14.45">
      <c r="H2189" s="136">
        <v>3958</v>
      </c>
      <c r="I2189" s="136">
        <v>20</v>
      </c>
      <c r="J2189" s="136" t="s">
        <v>201</v>
      </c>
    </row>
    <row r="2190" spans="8:10" ht="14.45">
      <c r="H2190" s="136">
        <v>3959</v>
      </c>
      <c r="I2190" s="136">
        <v>20</v>
      </c>
      <c r="J2190" s="136" t="s">
        <v>201</v>
      </c>
    </row>
    <row r="2191" spans="8:10" ht="14.45">
      <c r="H2191" s="136">
        <v>3960</v>
      </c>
      <c r="I2191" s="136">
        <v>20</v>
      </c>
      <c r="J2191" s="136" t="s">
        <v>201</v>
      </c>
    </row>
    <row r="2192" spans="8:10" ht="14.45">
      <c r="H2192" s="136">
        <v>3962</v>
      </c>
      <c r="I2192" s="136">
        <v>20</v>
      </c>
      <c r="J2192" s="136" t="s">
        <v>201</v>
      </c>
    </row>
    <row r="2193" spans="8:10" ht="14.45">
      <c r="H2193" s="136">
        <v>3964</v>
      </c>
      <c r="I2193" s="136">
        <v>20</v>
      </c>
      <c r="J2193" s="136" t="s">
        <v>201</v>
      </c>
    </row>
    <row r="2194" spans="8:10" ht="14.45">
      <c r="H2194" s="136">
        <v>3965</v>
      </c>
      <c r="I2194" s="136">
        <v>20</v>
      </c>
      <c r="J2194" s="136" t="s">
        <v>201</v>
      </c>
    </row>
    <row r="2195" spans="8:10" ht="14.45">
      <c r="H2195" s="136">
        <v>3966</v>
      </c>
      <c r="I2195" s="136">
        <v>20</v>
      </c>
      <c r="J2195" s="136" t="s">
        <v>201</v>
      </c>
    </row>
    <row r="2196" spans="8:10" ht="14.45">
      <c r="H2196" s="136">
        <v>3967</v>
      </c>
      <c r="I2196" s="136">
        <v>20</v>
      </c>
      <c r="J2196" s="136" t="s">
        <v>201</v>
      </c>
    </row>
    <row r="2197" spans="8:10" ht="14.45">
      <c r="H2197" s="136">
        <v>3971</v>
      </c>
      <c r="I2197" s="136">
        <v>20</v>
      </c>
      <c r="J2197" s="136" t="s">
        <v>201</v>
      </c>
    </row>
    <row r="2198" spans="8:10" ht="14.45">
      <c r="H2198" s="136">
        <v>3975</v>
      </c>
      <c r="I2198" s="136">
        <v>18</v>
      </c>
      <c r="J2198" s="136" t="s">
        <v>201</v>
      </c>
    </row>
    <row r="2199" spans="8:10" ht="14.45">
      <c r="H2199" s="136">
        <v>3976</v>
      </c>
      <c r="I2199" s="136">
        <v>18</v>
      </c>
      <c r="J2199" s="136" t="s">
        <v>201</v>
      </c>
    </row>
    <row r="2200" spans="8:10" ht="14.45">
      <c r="H2200" s="136">
        <v>3977</v>
      </c>
      <c r="I2200" s="136">
        <v>18</v>
      </c>
      <c r="J2200" s="136" t="s">
        <v>201</v>
      </c>
    </row>
    <row r="2201" spans="8:10" ht="14.45">
      <c r="H2201" s="136">
        <v>3978</v>
      </c>
      <c r="I2201" s="136">
        <v>18</v>
      </c>
      <c r="J2201" s="136" t="s">
        <v>201</v>
      </c>
    </row>
    <row r="2202" spans="8:10" ht="14.45">
      <c r="H2202" s="136">
        <v>3979</v>
      </c>
      <c r="I2202" s="136">
        <v>18</v>
      </c>
      <c r="J2202" s="136" t="s">
        <v>201</v>
      </c>
    </row>
    <row r="2203" spans="8:10" ht="14.45">
      <c r="H2203" s="136">
        <v>3980</v>
      </c>
      <c r="I2203" s="136">
        <v>18</v>
      </c>
      <c r="J2203" s="136" t="s">
        <v>201</v>
      </c>
    </row>
    <row r="2204" spans="8:10" ht="14.45">
      <c r="H2204" s="136">
        <v>3981</v>
      </c>
      <c r="I2204" s="136">
        <v>18</v>
      </c>
      <c r="J2204" s="136" t="s">
        <v>201</v>
      </c>
    </row>
    <row r="2205" spans="8:10" ht="14.45">
      <c r="H2205" s="136">
        <v>3984</v>
      </c>
      <c r="I2205" s="136">
        <v>18</v>
      </c>
      <c r="J2205" s="136" t="s">
        <v>201</v>
      </c>
    </row>
    <row r="2206" spans="8:10" ht="14.45">
      <c r="H2206" s="136">
        <v>3987</v>
      </c>
      <c r="I2206" s="136">
        <v>18</v>
      </c>
      <c r="J2206" s="136" t="s">
        <v>201</v>
      </c>
    </row>
    <row r="2207" spans="8:10" ht="14.45">
      <c r="H2207" s="136">
        <v>3988</v>
      </c>
      <c r="I2207" s="136">
        <v>18</v>
      </c>
      <c r="J2207" s="136" t="s">
        <v>201</v>
      </c>
    </row>
    <row r="2208" spans="8:10" ht="14.45">
      <c r="H2208" s="136">
        <v>3989</v>
      </c>
      <c r="I2208" s="136">
        <v>18</v>
      </c>
      <c r="J2208" s="136" t="s">
        <v>201</v>
      </c>
    </row>
    <row r="2209" spans="8:10" ht="14.45">
      <c r="H2209" s="136">
        <v>3990</v>
      </c>
      <c r="I2209" s="136">
        <v>18</v>
      </c>
      <c r="J2209" s="136" t="s">
        <v>201</v>
      </c>
    </row>
    <row r="2210" spans="8:10" ht="14.45">
      <c r="H2210" s="136">
        <v>3991</v>
      </c>
      <c r="I2210" s="136">
        <v>18</v>
      </c>
      <c r="J2210" s="136" t="s">
        <v>201</v>
      </c>
    </row>
    <row r="2211" spans="8:10" ht="14.45">
      <c r="H2211" s="136">
        <v>3992</v>
      </c>
      <c r="I2211" s="136">
        <v>18</v>
      </c>
      <c r="J2211" s="136" t="s">
        <v>201</v>
      </c>
    </row>
    <row r="2212" spans="8:10" ht="14.45">
      <c r="H2212" s="136">
        <v>3995</v>
      </c>
      <c r="I2212" s="136">
        <v>18</v>
      </c>
      <c r="J2212" s="136" t="s">
        <v>201</v>
      </c>
    </row>
    <row r="2213" spans="8:10" ht="14.45">
      <c r="H2213" s="136">
        <v>3996</v>
      </c>
      <c r="I2213" s="136">
        <v>18</v>
      </c>
      <c r="J2213" s="136" t="s">
        <v>201</v>
      </c>
    </row>
    <row r="2214" spans="8:10" ht="14.45">
      <c r="H2214" s="136">
        <v>4000</v>
      </c>
      <c r="I2214" s="136">
        <v>51</v>
      </c>
      <c r="J2214" s="136" t="s">
        <v>202</v>
      </c>
    </row>
    <row r="2215" spans="8:10" ht="14.45">
      <c r="H2215" s="136">
        <v>4001</v>
      </c>
      <c r="I2215" s="136">
        <v>51</v>
      </c>
      <c r="J2215" s="136" t="s">
        <v>202</v>
      </c>
    </row>
    <row r="2216" spans="8:10" ht="14.45">
      <c r="H2216" s="136">
        <v>4002</v>
      </c>
      <c r="I2216" s="136">
        <v>51</v>
      </c>
      <c r="J2216" s="136" t="s">
        <v>202</v>
      </c>
    </row>
    <row r="2217" spans="8:10" ht="14.45">
      <c r="H2217" s="136">
        <v>4003</v>
      </c>
      <c r="I2217" s="136">
        <v>51</v>
      </c>
      <c r="J2217" s="136" t="s">
        <v>202</v>
      </c>
    </row>
    <row r="2218" spans="8:10" ht="14.45">
      <c r="H2218" s="136">
        <v>4004</v>
      </c>
      <c r="I2218" s="136">
        <v>51</v>
      </c>
      <c r="J2218" s="136" t="s">
        <v>202</v>
      </c>
    </row>
    <row r="2219" spans="8:10" ht="14.45">
      <c r="H2219" s="136">
        <v>4005</v>
      </c>
      <c r="I2219" s="136">
        <v>51</v>
      </c>
      <c r="J2219" s="136" t="s">
        <v>202</v>
      </c>
    </row>
    <row r="2220" spans="8:10" ht="14.45">
      <c r="H2220" s="136">
        <v>4006</v>
      </c>
      <c r="I2220" s="136">
        <v>51</v>
      </c>
      <c r="J2220" s="136" t="s">
        <v>202</v>
      </c>
    </row>
    <row r="2221" spans="8:10" ht="14.45">
      <c r="H2221" s="136">
        <v>4007</v>
      </c>
      <c r="I2221" s="136">
        <v>51</v>
      </c>
      <c r="J2221" s="136" t="s">
        <v>202</v>
      </c>
    </row>
    <row r="2222" spans="8:10" ht="14.45">
      <c r="H2222" s="136">
        <v>4008</v>
      </c>
      <c r="I2222" s="136">
        <v>51</v>
      </c>
      <c r="J2222" s="136" t="s">
        <v>202</v>
      </c>
    </row>
    <row r="2223" spans="8:10" ht="14.45">
      <c r="H2223" s="136">
        <v>4009</v>
      </c>
      <c r="I2223" s="136">
        <v>51</v>
      </c>
      <c r="J2223" s="136" t="s">
        <v>202</v>
      </c>
    </row>
    <row r="2224" spans="8:10" ht="14.45">
      <c r="H2224" s="136">
        <v>4010</v>
      </c>
      <c r="I2224" s="136">
        <v>51</v>
      </c>
      <c r="J2224" s="136" t="s">
        <v>202</v>
      </c>
    </row>
    <row r="2225" spans="8:10" ht="14.45">
      <c r="H2225" s="136">
        <v>4011</v>
      </c>
      <c r="I2225" s="136">
        <v>51</v>
      </c>
      <c r="J2225" s="136" t="s">
        <v>202</v>
      </c>
    </row>
    <row r="2226" spans="8:10" ht="14.45">
      <c r="H2226" s="136">
        <v>4012</v>
      </c>
      <c r="I2226" s="136">
        <v>51</v>
      </c>
      <c r="J2226" s="136" t="s">
        <v>202</v>
      </c>
    </row>
    <row r="2227" spans="8:10" ht="14.45">
      <c r="H2227" s="136">
        <v>4013</v>
      </c>
      <c r="I2227" s="136">
        <v>51</v>
      </c>
      <c r="J2227" s="136" t="s">
        <v>202</v>
      </c>
    </row>
    <row r="2228" spans="8:10" ht="14.45">
      <c r="H2228" s="136">
        <v>4014</v>
      </c>
      <c r="I2228" s="136">
        <v>51</v>
      </c>
      <c r="J2228" s="136" t="s">
        <v>202</v>
      </c>
    </row>
    <row r="2229" spans="8:10" ht="14.45">
      <c r="H2229" s="136">
        <v>4017</v>
      </c>
      <c r="I2229" s="136">
        <v>51</v>
      </c>
      <c r="J2229" s="136" t="s">
        <v>202</v>
      </c>
    </row>
    <row r="2230" spans="8:10" ht="14.45">
      <c r="H2230" s="136">
        <v>4018</v>
      </c>
      <c r="I2230" s="136">
        <v>51</v>
      </c>
      <c r="J2230" s="136" t="s">
        <v>202</v>
      </c>
    </row>
    <row r="2231" spans="8:10" ht="14.45">
      <c r="H2231" s="136">
        <v>4019</v>
      </c>
      <c r="I2231" s="136">
        <v>51</v>
      </c>
      <c r="J2231" s="136" t="s">
        <v>202</v>
      </c>
    </row>
    <row r="2232" spans="8:10" ht="14.45">
      <c r="H2232" s="136">
        <v>4020</v>
      </c>
      <c r="I2232" s="136">
        <v>51</v>
      </c>
      <c r="J2232" s="136" t="s">
        <v>202</v>
      </c>
    </row>
    <row r="2233" spans="8:10" ht="14.45">
      <c r="H2233" s="136">
        <v>4021</v>
      </c>
      <c r="I2233" s="136">
        <v>51</v>
      </c>
      <c r="J2233" s="136" t="s">
        <v>202</v>
      </c>
    </row>
    <row r="2234" spans="8:10" ht="14.45">
      <c r="H2234" s="136">
        <v>4022</v>
      </c>
      <c r="I2234" s="136">
        <v>51</v>
      </c>
      <c r="J2234" s="136" t="s">
        <v>202</v>
      </c>
    </row>
    <row r="2235" spans="8:10" ht="14.45">
      <c r="H2235" s="136">
        <v>4025</v>
      </c>
      <c r="I2235" s="136">
        <v>51</v>
      </c>
      <c r="J2235" s="136" t="s">
        <v>202</v>
      </c>
    </row>
    <row r="2236" spans="8:10" ht="14.45">
      <c r="H2236" s="136">
        <v>4029</v>
      </c>
      <c r="I2236" s="136">
        <v>51</v>
      </c>
      <c r="J2236" s="136" t="s">
        <v>202</v>
      </c>
    </row>
    <row r="2237" spans="8:10" ht="14.45">
      <c r="H2237" s="136">
        <v>4030</v>
      </c>
      <c r="I2237" s="136">
        <v>51</v>
      </c>
      <c r="J2237" s="136" t="s">
        <v>202</v>
      </c>
    </row>
    <row r="2238" spans="8:10" ht="14.45">
      <c r="H2238" s="136">
        <v>4031</v>
      </c>
      <c r="I2238" s="136">
        <v>51</v>
      </c>
      <c r="J2238" s="136" t="s">
        <v>202</v>
      </c>
    </row>
    <row r="2239" spans="8:10" ht="14.45">
      <c r="H2239" s="136">
        <v>4032</v>
      </c>
      <c r="I2239" s="136">
        <v>51</v>
      </c>
      <c r="J2239" s="136" t="s">
        <v>202</v>
      </c>
    </row>
    <row r="2240" spans="8:10" ht="14.45">
      <c r="H2240" s="136">
        <v>4034</v>
      </c>
      <c r="I2240" s="136">
        <v>51</v>
      </c>
      <c r="J2240" s="136" t="s">
        <v>202</v>
      </c>
    </row>
    <row r="2241" spans="8:10" ht="14.45">
      <c r="H2241" s="136">
        <v>4035</v>
      </c>
      <c r="I2241" s="136">
        <v>51</v>
      </c>
      <c r="J2241" s="136" t="s">
        <v>202</v>
      </c>
    </row>
    <row r="2242" spans="8:10" ht="14.45">
      <c r="H2242" s="136">
        <v>4036</v>
      </c>
      <c r="I2242" s="136">
        <v>51</v>
      </c>
      <c r="J2242" s="136" t="s">
        <v>202</v>
      </c>
    </row>
    <row r="2243" spans="8:10" ht="14.45">
      <c r="H2243" s="136">
        <v>4037</v>
      </c>
      <c r="I2243" s="136">
        <v>51</v>
      </c>
      <c r="J2243" s="136" t="s">
        <v>202</v>
      </c>
    </row>
    <row r="2244" spans="8:10" ht="14.45">
      <c r="H2244" s="136">
        <v>4051</v>
      </c>
      <c r="I2244" s="136">
        <v>51</v>
      </c>
      <c r="J2244" s="136" t="s">
        <v>202</v>
      </c>
    </row>
    <row r="2245" spans="8:10" ht="14.45">
      <c r="H2245" s="136">
        <v>4052</v>
      </c>
      <c r="I2245" s="136">
        <v>51</v>
      </c>
      <c r="J2245" s="136" t="s">
        <v>202</v>
      </c>
    </row>
    <row r="2246" spans="8:10" ht="14.45">
      <c r="H2246" s="136">
        <v>4053</v>
      </c>
      <c r="I2246" s="136">
        <v>51</v>
      </c>
      <c r="J2246" s="136" t="s">
        <v>202</v>
      </c>
    </row>
    <row r="2247" spans="8:10" ht="14.45">
      <c r="H2247" s="136">
        <v>4054</v>
      </c>
      <c r="I2247" s="136">
        <v>51</v>
      </c>
      <c r="J2247" s="136" t="s">
        <v>202</v>
      </c>
    </row>
    <row r="2248" spans="8:10" ht="14.45">
      <c r="H2248" s="136">
        <v>4055</v>
      </c>
      <c r="I2248" s="136">
        <v>51</v>
      </c>
      <c r="J2248" s="136" t="s">
        <v>202</v>
      </c>
    </row>
    <row r="2249" spans="8:10" ht="14.45">
      <c r="H2249" s="136">
        <v>4059</v>
      </c>
      <c r="I2249" s="136">
        <v>51</v>
      </c>
      <c r="J2249" s="136" t="s">
        <v>202</v>
      </c>
    </row>
    <row r="2250" spans="8:10" ht="14.45">
      <c r="H2250" s="136">
        <v>4060</v>
      </c>
      <c r="I2250" s="136">
        <v>51</v>
      </c>
      <c r="J2250" s="136" t="s">
        <v>202</v>
      </c>
    </row>
    <row r="2251" spans="8:10" ht="14.45">
      <c r="H2251" s="136">
        <v>4061</v>
      </c>
      <c r="I2251" s="136">
        <v>51</v>
      </c>
      <c r="J2251" s="136" t="s">
        <v>202</v>
      </c>
    </row>
    <row r="2252" spans="8:10" ht="14.45">
      <c r="H2252" s="136">
        <v>4064</v>
      </c>
      <c r="I2252" s="136">
        <v>51</v>
      </c>
      <c r="J2252" s="136" t="s">
        <v>202</v>
      </c>
    </row>
    <row r="2253" spans="8:10" ht="14.45">
      <c r="H2253" s="136">
        <v>4065</v>
      </c>
      <c r="I2253" s="136">
        <v>51</v>
      </c>
      <c r="J2253" s="136" t="s">
        <v>202</v>
      </c>
    </row>
    <row r="2254" spans="8:10" ht="14.45">
      <c r="H2254" s="136">
        <v>4066</v>
      </c>
      <c r="I2254" s="136">
        <v>51</v>
      </c>
      <c r="J2254" s="136" t="s">
        <v>202</v>
      </c>
    </row>
    <row r="2255" spans="8:10" ht="14.45">
      <c r="H2255" s="136">
        <v>4067</v>
      </c>
      <c r="I2255" s="136">
        <v>51</v>
      </c>
      <c r="J2255" s="136" t="s">
        <v>202</v>
      </c>
    </row>
    <row r="2256" spans="8:10" ht="14.45">
      <c r="H2256" s="136">
        <v>4068</v>
      </c>
      <c r="I2256" s="136">
        <v>51</v>
      </c>
      <c r="J2256" s="136" t="s">
        <v>202</v>
      </c>
    </row>
    <row r="2257" spans="8:10" ht="14.45">
      <c r="H2257" s="136">
        <v>4069</v>
      </c>
      <c r="I2257" s="136">
        <v>51</v>
      </c>
      <c r="J2257" s="136" t="s">
        <v>202</v>
      </c>
    </row>
    <row r="2258" spans="8:10" ht="14.45">
      <c r="H2258" s="136">
        <v>4070</v>
      </c>
      <c r="I2258" s="136">
        <v>51</v>
      </c>
      <c r="J2258" s="136" t="s">
        <v>202</v>
      </c>
    </row>
    <row r="2259" spans="8:10" ht="14.45">
      <c r="H2259" s="136">
        <v>4072</v>
      </c>
      <c r="I2259" s="136">
        <v>51</v>
      </c>
      <c r="J2259" s="136" t="s">
        <v>202</v>
      </c>
    </row>
    <row r="2260" spans="8:10" ht="14.45">
      <c r="H2260" s="136">
        <v>4073</v>
      </c>
      <c r="I2260" s="136">
        <v>51</v>
      </c>
      <c r="J2260" s="136" t="s">
        <v>202</v>
      </c>
    </row>
    <row r="2261" spans="8:10" ht="14.45">
      <c r="H2261" s="136">
        <v>4074</v>
      </c>
      <c r="I2261" s="136">
        <v>51</v>
      </c>
      <c r="J2261" s="136" t="s">
        <v>202</v>
      </c>
    </row>
    <row r="2262" spans="8:10" ht="14.45">
      <c r="H2262" s="136">
        <v>4075</v>
      </c>
      <c r="I2262" s="136">
        <v>51</v>
      </c>
      <c r="J2262" s="136" t="s">
        <v>202</v>
      </c>
    </row>
    <row r="2263" spans="8:10" ht="14.45">
      <c r="H2263" s="136">
        <v>4076</v>
      </c>
      <c r="I2263" s="136">
        <v>51</v>
      </c>
      <c r="J2263" s="136" t="s">
        <v>202</v>
      </c>
    </row>
    <row r="2264" spans="8:10" ht="14.45">
      <c r="H2264" s="136">
        <v>4077</v>
      </c>
      <c r="I2264" s="136">
        <v>51</v>
      </c>
      <c r="J2264" s="136" t="s">
        <v>202</v>
      </c>
    </row>
    <row r="2265" spans="8:10" ht="14.45">
      <c r="H2265" s="136">
        <v>4078</v>
      </c>
      <c r="I2265" s="136">
        <v>51</v>
      </c>
      <c r="J2265" s="136" t="s">
        <v>202</v>
      </c>
    </row>
    <row r="2266" spans="8:10" ht="14.45">
      <c r="H2266" s="136">
        <v>4101</v>
      </c>
      <c r="I2266" s="136">
        <v>51</v>
      </c>
      <c r="J2266" s="136" t="s">
        <v>202</v>
      </c>
    </row>
    <row r="2267" spans="8:10" ht="14.45">
      <c r="H2267" s="136">
        <v>4102</v>
      </c>
      <c r="I2267" s="136">
        <v>51</v>
      </c>
      <c r="J2267" s="136" t="s">
        <v>202</v>
      </c>
    </row>
    <row r="2268" spans="8:10" ht="14.45">
      <c r="H2268" s="136">
        <v>4103</v>
      </c>
      <c r="I2268" s="136">
        <v>51</v>
      </c>
      <c r="J2268" s="136" t="s">
        <v>202</v>
      </c>
    </row>
    <row r="2269" spans="8:10" ht="14.45">
      <c r="H2269" s="136">
        <v>4104</v>
      </c>
      <c r="I2269" s="136">
        <v>51</v>
      </c>
      <c r="J2269" s="136" t="s">
        <v>202</v>
      </c>
    </row>
    <row r="2270" spans="8:10" ht="14.45">
      <c r="H2270" s="136">
        <v>4105</v>
      </c>
      <c r="I2270" s="136">
        <v>51</v>
      </c>
      <c r="J2270" s="136" t="s">
        <v>202</v>
      </c>
    </row>
    <row r="2271" spans="8:10" ht="14.45">
      <c r="H2271" s="136">
        <v>4106</v>
      </c>
      <c r="I2271" s="136">
        <v>51</v>
      </c>
      <c r="J2271" s="136" t="s">
        <v>202</v>
      </c>
    </row>
    <row r="2272" spans="8:10" ht="14.45">
      <c r="H2272" s="136">
        <v>4107</v>
      </c>
      <c r="I2272" s="136">
        <v>51</v>
      </c>
      <c r="J2272" s="136" t="s">
        <v>202</v>
      </c>
    </row>
    <row r="2273" spans="8:10" ht="14.45">
      <c r="H2273" s="136">
        <v>4108</v>
      </c>
      <c r="I2273" s="136">
        <v>51</v>
      </c>
      <c r="J2273" s="136" t="s">
        <v>202</v>
      </c>
    </row>
    <row r="2274" spans="8:10" ht="14.45">
      <c r="H2274" s="136">
        <v>4109</v>
      </c>
      <c r="I2274" s="136">
        <v>51</v>
      </c>
      <c r="J2274" s="136" t="s">
        <v>202</v>
      </c>
    </row>
    <row r="2275" spans="8:10" ht="14.45">
      <c r="H2275" s="136">
        <v>4110</v>
      </c>
      <c r="I2275" s="136">
        <v>51</v>
      </c>
      <c r="J2275" s="136" t="s">
        <v>202</v>
      </c>
    </row>
    <row r="2276" spans="8:10" ht="14.45">
      <c r="H2276" s="136">
        <v>4111</v>
      </c>
      <c r="I2276" s="136">
        <v>51</v>
      </c>
      <c r="J2276" s="136" t="s">
        <v>202</v>
      </c>
    </row>
    <row r="2277" spans="8:10" ht="14.45">
      <c r="H2277" s="136">
        <v>4112</v>
      </c>
      <c r="I2277" s="136">
        <v>51</v>
      </c>
      <c r="J2277" s="136" t="s">
        <v>202</v>
      </c>
    </row>
    <row r="2278" spans="8:10" ht="14.45">
      <c r="H2278" s="136">
        <v>4113</v>
      </c>
      <c r="I2278" s="136">
        <v>51</v>
      </c>
      <c r="J2278" s="136" t="s">
        <v>202</v>
      </c>
    </row>
    <row r="2279" spans="8:10" ht="14.45">
      <c r="H2279" s="136">
        <v>4114</v>
      </c>
      <c r="I2279" s="136">
        <v>51</v>
      </c>
      <c r="J2279" s="136" t="s">
        <v>202</v>
      </c>
    </row>
    <row r="2280" spans="8:10" ht="14.45">
      <c r="H2280" s="136">
        <v>4115</v>
      </c>
      <c r="I2280" s="136">
        <v>51</v>
      </c>
      <c r="J2280" s="136" t="s">
        <v>202</v>
      </c>
    </row>
    <row r="2281" spans="8:10" ht="14.45">
      <c r="H2281" s="136">
        <v>4116</v>
      </c>
      <c r="I2281" s="136">
        <v>51</v>
      </c>
      <c r="J2281" s="136" t="s">
        <v>202</v>
      </c>
    </row>
    <row r="2282" spans="8:10" ht="14.45">
      <c r="H2282" s="136">
        <v>4117</v>
      </c>
      <c r="I2282" s="136">
        <v>51</v>
      </c>
      <c r="J2282" s="136" t="s">
        <v>202</v>
      </c>
    </row>
    <row r="2283" spans="8:10" ht="14.45">
      <c r="H2283" s="136">
        <v>4118</v>
      </c>
      <c r="I2283" s="136">
        <v>51</v>
      </c>
      <c r="J2283" s="136" t="s">
        <v>202</v>
      </c>
    </row>
    <row r="2284" spans="8:10" ht="14.45">
      <c r="H2284" s="136">
        <v>4119</v>
      </c>
      <c r="I2284" s="136">
        <v>51</v>
      </c>
      <c r="J2284" s="136" t="s">
        <v>202</v>
      </c>
    </row>
    <row r="2285" spans="8:10" ht="14.45">
      <c r="H2285" s="136">
        <v>4120</v>
      </c>
      <c r="I2285" s="136">
        <v>51</v>
      </c>
      <c r="J2285" s="136" t="s">
        <v>202</v>
      </c>
    </row>
    <row r="2286" spans="8:10" ht="14.45">
      <c r="H2286" s="136">
        <v>4121</v>
      </c>
      <c r="I2286" s="136">
        <v>51</v>
      </c>
      <c r="J2286" s="136" t="s">
        <v>202</v>
      </c>
    </row>
    <row r="2287" spans="8:10" ht="14.45">
      <c r="H2287" s="136">
        <v>4122</v>
      </c>
      <c r="I2287" s="136">
        <v>51</v>
      </c>
      <c r="J2287" s="136" t="s">
        <v>202</v>
      </c>
    </row>
    <row r="2288" spans="8:10" ht="14.45">
      <c r="H2288" s="136">
        <v>4123</v>
      </c>
      <c r="I2288" s="136">
        <v>51</v>
      </c>
      <c r="J2288" s="136" t="s">
        <v>202</v>
      </c>
    </row>
    <row r="2289" spans="8:10" ht="14.45">
      <c r="H2289" s="136">
        <v>4124</v>
      </c>
      <c r="I2289" s="136">
        <v>51</v>
      </c>
      <c r="J2289" s="136" t="s">
        <v>202</v>
      </c>
    </row>
    <row r="2290" spans="8:10" ht="14.45">
      <c r="H2290" s="136">
        <v>4125</v>
      </c>
      <c r="I2290" s="136">
        <v>51</v>
      </c>
      <c r="J2290" s="136" t="s">
        <v>202</v>
      </c>
    </row>
    <row r="2291" spans="8:10" ht="14.45">
      <c r="H2291" s="136">
        <v>4127</v>
      </c>
      <c r="I2291" s="136">
        <v>51</v>
      </c>
      <c r="J2291" s="136" t="s">
        <v>202</v>
      </c>
    </row>
    <row r="2292" spans="8:10" ht="14.45">
      <c r="H2292" s="136">
        <v>4128</v>
      </c>
      <c r="I2292" s="136">
        <v>51</v>
      </c>
      <c r="J2292" s="136" t="s">
        <v>202</v>
      </c>
    </row>
    <row r="2293" spans="8:10" ht="14.45">
      <c r="H2293" s="136">
        <v>4129</v>
      </c>
      <c r="I2293" s="136">
        <v>51</v>
      </c>
      <c r="J2293" s="136" t="s">
        <v>202</v>
      </c>
    </row>
    <row r="2294" spans="8:10" ht="14.45">
      <c r="H2294" s="136">
        <v>4130</v>
      </c>
      <c r="I2294" s="136">
        <v>51</v>
      </c>
      <c r="J2294" s="136" t="s">
        <v>202</v>
      </c>
    </row>
    <row r="2295" spans="8:10" ht="14.45">
      <c r="H2295" s="136">
        <v>4131</v>
      </c>
      <c r="I2295" s="136">
        <v>51</v>
      </c>
      <c r="J2295" s="136" t="s">
        <v>202</v>
      </c>
    </row>
    <row r="2296" spans="8:10" ht="14.45">
      <c r="H2296" s="136">
        <v>4132</v>
      </c>
      <c r="I2296" s="136">
        <v>51</v>
      </c>
      <c r="J2296" s="136" t="s">
        <v>202</v>
      </c>
    </row>
    <row r="2297" spans="8:10" ht="14.45">
      <c r="H2297" s="136">
        <v>4133</v>
      </c>
      <c r="I2297" s="136">
        <v>51</v>
      </c>
      <c r="J2297" s="136" t="s">
        <v>202</v>
      </c>
    </row>
    <row r="2298" spans="8:10" ht="14.45">
      <c r="H2298" s="136">
        <v>4151</v>
      </c>
      <c r="I2298" s="136">
        <v>51</v>
      </c>
      <c r="J2298" s="136" t="s">
        <v>202</v>
      </c>
    </row>
    <row r="2299" spans="8:10" ht="14.45">
      <c r="H2299" s="136">
        <v>4152</v>
      </c>
      <c r="I2299" s="136">
        <v>51</v>
      </c>
      <c r="J2299" s="136" t="s">
        <v>202</v>
      </c>
    </row>
    <row r="2300" spans="8:10" ht="14.45">
      <c r="H2300" s="136">
        <v>4153</v>
      </c>
      <c r="I2300" s="136">
        <v>51</v>
      </c>
      <c r="J2300" s="136" t="s">
        <v>202</v>
      </c>
    </row>
    <row r="2301" spans="8:10" ht="14.45">
      <c r="H2301" s="136">
        <v>4154</v>
      </c>
      <c r="I2301" s="136">
        <v>51</v>
      </c>
      <c r="J2301" s="136" t="s">
        <v>202</v>
      </c>
    </row>
    <row r="2302" spans="8:10" ht="14.45">
      <c r="H2302" s="136">
        <v>4155</v>
      </c>
      <c r="I2302" s="136">
        <v>51</v>
      </c>
      <c r="J2302" s="136" t="s">
        <v>202</v>
      </c>
    </row>
    <row r="2303" spans="8:10" ht="14.45">
      <c r="H2303" s="136">
        <v>4156</v>
      </c>
      <c r="I2303" s="136">
        <v>51</v>
      </c>
      <c r="J2303" s="136" t="s">
        <v>202</v>
      </c>
    </row>
    <row r="2304" spans="8:10" ht="14.45">
      <c r="H2304" s="136">
        <v>4157</v>
      </c>
      <c r="I2304" s="136">
        <v>51</v>
      </c>
      <c r="J2304" s="136" t="s">
        <v>202</v>
      </c>
    </row>
    <row r="2305" spans="8:10" ht="14.45">
      <c r="H2305" s="136">
        <v>4158</v>
      </c>
      <c r="I2305" s="136">
        <v>51</v>
      </c>
      <c r="J2305" s="136" t="s">
        <v>202</v>
      </c>
    </row>
    <row r="2306" spans="8:10" ht="14.45">
      <c r="H2306" s="136">
        <v>4159</v>
      </c>
      <c r="I2306" s="136">
        <v>51</v>
      </c>
      <c r="J2306" s="136" t="s">
        <v>202</v>
      </c>
    </row>
    <row r="2307" spans="8:10" ht="14.45">
      <c r="H2307" s="136">
        <v>4160</v>
      </c>
      <c r="I2307" s="136">
        <v>51</v>
      </c>
      <c r="J2307" s="136" t="s">
        <v>202</v>
      </c>
    </row>
    <row r="2308" spans="8:10" ht="14.45">
      <c r="H2308" s="136">
        <v>4161</v>
      </c>
      <c r="I2308" s="136">
        <v>51</v>
      </c>
      <c r="J2308" s="136" t="s">
        <v>202</v>
      </c>
    </row>
    <row r="2309" spans="8:10" ht="14.45">
      <c r="H2309" s="136">
        <v>4163</v>
      </c>
      <c r="I2309" s="136">
        <v>51</v>
      </c>
      <c r="J2309" s="136" t="s">
        <v>202</v>
      </c>
    </row>
    <row r="2310" spans="8:10" ht="14.45">
      <c r="H2310" s="136">
        <v>4164</v>
      </c>
      <c r="I2310" s="136">
        <v>51</v>
      </c>
      <c r="J2310" s="136" t="s">
        <v>202</v>
      </c>
    </row>
    <row r="2311" spans="8:10" ht="14.45">
      <c r="H2311" s="136">
        <v>4165</v>
      </c>
      <c r="I2311" s="136">
        <v>51</v>
      </c>
      <c r="J2311" s="136" t="s">
        <v>202</v>
      </c>
    </row>
    <row r="2312" spans="8:10" ht="14.45">
      <c r="H2312" s="136">
        <v>4169</v>
      </c>
      <c r="I2312" s="136">
        <v>51</v>
      </c>
      <c r="J2312" s="136" t="s">
        <v>202</v>
      </c>
    </row>
    <row r="2313" spans="8:10" ht="14.45">
      <c r="H2313" s="136">
        <v>4170</v>
      </c>
      <c r="I2313" s="136">
        <v>51</v>
      </c>
      <c r="J2313" s="136" t="s">
        <v>202</v>
      </c>
    </row>
    <row r="2314" spans="8:10" ht="14.45">
      <c r="H2314" s="136">
        <v>4171</v>
      </c>
      <c r="I2314" s="136">
        <v>51</v>
      </c>
      <c r="J2314" s="136" t="s">
        <v>202</v>
      </c>
    </row>
    <row r="2315" spans="8:10" ht="14.45">
      <c r="H2315" s="136">
        <v>4172</v>
      </c>
      <c r="I2315" s="136">
        <v>51</v>
      </c>
      <c r="J2315" s="136" t="s">
        <v>202</v>
      </c>
    </row>
    <row r="2316" spans="8:10" ht="14.45">
      <c r="H2316" s="136">
        <v>4173</v>
      </c>
      <c r="I2316" s="136">
        <v>51</v>
      </c>
      <c r="J2316" s="136" t="s">
        <v>202</v>
      </c>
    </row>
    <row r="2317" spans="8:10" ht="14.45">
      <c r="H2317" s="136">
        <v>4174</v>
      </c>
      <c r="I2317" s="136">
        <v>51</v>
      </c>
      <c r="J2317" s="136" t="s">
        <v>202</v>
      </c>
    </row>
    <row r="2318" spans="8:10" ht="14.45">
      <c r="H2318" s="136">
        <v>4178</v>
      </c>
      <c r="I2318" s="136">
        <v>51</v>
      </c>
      <c r="J2318" s="136" t="s">
        <v>202</v>
      </c>
    </row>
    <row r="2319" spans="8:10" ht="14.45">
      <c r="H2319" s="136">
        <v>4179</v>
      </c>
      <c r="I2319" s="136">
        <v>51</v>
      </c>
      <c r="J2319" s="136" t="s">
        <v>202</v>
      </c>
    </row>
    <row r="2320" spans="8:10" ht="14.45">
      <c r="H2320" s="136">
        <v>4183</v>
      </c>
      <c r="I2320" s="136">
        <v>51</v>
      </c>
      <c r="J2320" s="136" t="s">
        <v>202</v>
      </c>
    </row>
    <row r="2321" spans="8:10" ht="14.45">
      <c r="H2321" s="136">
        <v>4184</v>
      </c>
      <c r="I2321" s="136">
        <v>51</v>
      </c>
      <c r="J2321" s="136" t="s">
        <v>202</v>
      </c>
    </row>
    <row r="2322" spans="8:10" ht="14.45">
      <c r="H2322" s="136">
        <v>4205</v>
      </c>
      <c r="I2322" s="136">
        <v>51</v>
      </c>
      <c r="J2322" s="136" t="s">
        <v>202</v>
      </c>
    </row>
    <row r="2323" spans="8:10" ht="14.45">
      <c r="H2323" s="136">
        <v>4207</v>
      </c>
      <c r="I2323" s="136">
        <v>51</v>
      </c>
      <c r="J2323" s="136" t="s">
        <v>202</v>
      </c>
    </row>
    <row r="2324" spans="8:10" ht="14.45">
      <c r="H2324" s="136">
        <v>4208</v>
      </c>
      <c r="I2324" s="136">
        <v>51</v>
      </c>
      <c r="J2324" s="136" t="s">
        <v>202</v>
      </c>
    </row>
    <row r="2325" spans="8:10" ht="14.45">
      <c r="H2325" s="136">
        <v>4209</v>
      </c>
      <c r="I2325" s="136">
        <v>51</v>
      </c>
      <c r="J2325" s="136" t="s">
        <v>202</v>
      </c>
    </row>
    <row r="2326" spans="8:10" ht="14.45">
      <c r="H2326" s="136">
        <v>4210</v>
      </c>
      <c r="I2326" s="136">
        <v>51</v>
      </c>
      <c r="J2326" s="136" t="s">
        <v>202</v>
      </c>
    </row>
    <row r="2327" spans="8:10" ht="14.45">
      <c r="H2327" s="136">
        <v>4211</v>
      </c>
      <c r="I2327" s="136">
        <v>51</v>
      </c>
      <c r="J2327" s="136" t="s">
        <v>202</v>
      </c>
    </row>
    <row r="2328" spans="8:10" ht="14.45">
      <c r="H2328" s="136">
        <v>4212</v>
      </c>
      <c r="I2328" s="136">
        <v>51</v>
      </c>
      <c r="J2328" s="136" t="s">
        <v>202</v>
      </c>
    </row>
    <row r="2329" spans="8:10" ht="14.45">
      <c r="H2329" s="136">
        <v>4213</v>
      </c>
      <c r="I2329" s="136">
        <v>51</v>
      </c>
      <c r="J2329" s="136" t="s">
        <v>202</v>
      </c>
    </row>
    <row r="2330" spans="8:10" ht="14.45">
      <c r="H2330" s="136">
        <v>4214</v>
      </c>
      <c r="I2330" s="136">
        <v>51</v>
      </c>
      <c r="J2330" s="136" t="s">
        <v>202</v>
      </c>
    </row>
    <row r="2331" spans="8:10" ht="14.45">
      <c r="H2331" s="136">
        <v>4215</v>
      </c>
      <c r="I2331" s="136">
        <v>51</v>
      </c>
      <c r="J2331" s="136" t="s">
        <v>202</v>
      </c>
    </row>
    <row r="2332" spans="8:10" ht="14.45">
      <c r="H2332" s="136">
        <v>4216</v>
      </c>
      <c r="I2332" s="136">
        <v>51</v>
      </c>
      <c r="J2332" s="136" t="s">
        <v>202</v>
      </c>
    </row>
    <row r="2333" spans="8:10" ht="14.45">
      <c r="H2333" s="136">
        <v>4217</v>
      </c>
      <c r="I2333" s="136">
        <v>51</v>
      </c>
      <c r="J2333" s="136" t="s">
        <v>202</v>
      </c>
    </row>
    <row r="2334" spans="8:10" ht="14.45">
      <c r="H2334" s="136">
        <v>4218</v>
      </c>
      <c r="I2334" s="136">
        <v>51</v>
      </c>
      <c r="J2334" s="136" t="s">
        <v>202</v>
      </c>
    </row>
    <row r="2335" spans="8:10" ht="14.45">
      <c r="H2335" s="136">
        <v>4219</v>
      </c>
      <c r="I2335" s="136">
        <v>51</v>
      </c>
      <c r="J2335" s="136" t="s">
        <v>202</v>
      </c>
    </row>
    <row r="2336" spans="8:10" ht="14.45">
      <c r="H2336" s="136">
        <v>4220</v>
      </c>
      <c r="I2336" s="136">
        <v>51</v>
      </c>
      <c r="J2336" s="136" t="s">
        <v>202</v>
      </c>
    </row>
    <row r="2337" spans="8:10" ht="14.45">
      <c r="H2337" s="136">
        <v>4221</v>
      </c>
      <c r="I2337" s="136">
        <v>51</v>
      </c>
      <c r="J2337" s="136" t="s">
        <v>202</v>
      </c>
    </row>
    <row r="2338" spans="8:10" ht="14.45">
      <c r="H2338" s="136">
        <v>4223</v>
      </c>
      <c r="I2338" s="136">
        <v>51</v>
      </c>
      <c r="J2338" s="136" t="s">
        <v>202</v>
      </c>
    </row>
    <row r="2339" spans="8:10" ht="14.45">
      <c r="H2339" s="136">
        <v>4224</v>
      </c>
      <c r="I2339" s="136">
        <v>51</v>
      </c>
      <c r="J2339" s="136" t="s">
        <v>202</v>
      </c>
    </row>
    <row r="2340" spans="8:10" ht="14.45">
      <c r="H2340" s="136">
        <v>4225</v>
      </c>
      <c r="I2340" s="136">
        <v>51</v>
      </c>
      <c r="J2340" s="136" t="s">
        <v>202</v>
      </c>
    </row>
    <row r="2341" spans="8:10" ht="14.45">
      <c r="H2341" s="136">
        <v>4226</v>
      </c>
      <c r="I2341" s="136">
        <v>51</v>
      </c>
      <c r="J2341" s="136" t="s">
        <v>202</v>
      </c>
    </row>
    <row r="2342" spans="8:10" ht="14.45">
      <c r="H2342" s="136">
        <v>4227</v>
      </c>
      <c r="I2342" s="136">
        <v>51</v>
      </c>
      <c r="J2342" s="136" t="s">
        <v>202</v>
      </c>
    </row>
    <row r="2343" spans="8:10" ht="14.45">
      <c r="H2343" s="136">
        <v>4228</v>
      </c>
      <c r="I2343" s="136">
        <v>51</v>
      </c>
      <c r="J2343" s="136" t="s">
        <v>202</v>
      </c>
    </row>
    <row r="2344" spans="8:10" ht="14.45">
      <c r="H2344" s="136">
        <v>4229</v>
      </c>
      <c r="I2344" s="136">
        <v>51</v>
      </c>
      <c r="J2344" s="136" t="s">
        <v>202</v>
      </c>
    </row>
    <row r="2345" spans="8:10" ht="14.45">
      <c r="H2345" s="136">
        <v>4230</v>
      </c>
      <c r="I2345" s="136">
        <v>51</v>
      </c>
      <c r="J2345" s="136" t="s">
        <v>202</v>
      </c>
    </row>
    <row r="2346" spans="8:10" ht="14.45">
      <c r="H2346" s="136">
        <v>4270</v>
      </c>
      <c r="I2346" s="136">
        <v>51</v>
      </c>
      <c r="J2346" s="136" t="s">
        <v>202</v>
      </c>
    </row>
    <row r="2347" spans="8:10" ht="14.45">
      <c r="H2347" s="136">
        <v>4271</v>
      </c>
      <c r="I2347" s="136">
        <v>51</v>
      </c>
      <c r="J2347" s="136" t="s">
        <v>202</v>
      </c>
    </row>
    <row r="2348" spans="8:10" ht="14.45">
      <c r="H2348" s="136">
        <v>4272</v>
      </c>
      <c r="I2348" s="136">
        <v>51</v>
      </c>
      <c r="J2348" s="136" t="s">
        <v>202</v>
      </c>
    </row>
    <row r="2349" spans="8:10" ht="14.45">
      <c r="H2349" s="136">
        <v>4275</v>
      </c>
      <c r="I2349" s="136">
        <v>51</v>
      </c>
      <c r="J2349" s="136" t="s">
        <v>202</v>
      </c>
    </row>
    <row r="2350" spans="8:10" ht="14.45">
      <c r="H2350" s="136">
        <v>4280</v>
      </c>
      <c r="I2350" s="136">
        <v>51</v>
      </c>
      <c r="J2350" s="136" t="s">
        <v>202</v>
      </c>
    </row>
    <row r="2351" spans="8:10" ht="14.45">
      <c r="H2351" s="136">
        <v>4285</v>
      </c>
      <c r="I2351" s="136">
        <v>51</v>
      </c>
      <c r="J2351" s="136" t="s">
        <v>202</v>
      </c>
    </row>
    <row r="2352" spans="8:10" ht="14.45">
      <c r="H2352" s="136">
        <v>4287</v>
      </c>
      <c r="I2352" s="136">
        <v>51</v>
      </c>
      <c r="J2352" s="136" t="s">
        <v>202</v>
      </c>
    </row>
    <row r="2353" spans="8:10" ht="14.45">
      <c r="H2353" s="136">
        <v>4300</v>
      </c>
      <c r="I2353" s="136">
        <v>51</v>
      </c>
      <c r="J2353" s="136" t="s">
        <v>202</v>
      </c>
    </row>
    <row r="2354" spans="8:10" ht="14.45">
      <c r="H2354" s="136">
        <v>4301</v>
      </c>
      <c r="I2354" s="136">
        <v>51</v>
      </c>
      <c r="J2354" s="136" t="s">
        <v>202</v>
      </c>
    </row>
    <row r="2355" spans="8:10" ht="14.45">
      <c r="H2355" s="136">
        <v>4303</v>
      </c>
      <c r="I2355" s="136">
        <v>51</v>
      </c>
      <c r="J2355" s="136" t="s">
        <v>202</v>
      </c>
    </row>
    <row r="2356" spans="8:10" ht="14.45">
      <c r="H2356" s="136">
        <v>4304</v>
      </c>
      <c r="I2356" s="136">
        <v>51</v>
      </c>
      <c r="J2356" s="136" t="s">
        <v>202</v>
      </c>
    </row>
    <row r="2357" spans="8:10" ht="14.45">
      <c r="H2357" s="136">
        <v>4305</v>
      </c>
      <c r="I2357" s="136">
        <v>51</v>
      </c>
      <c r="J2357" s="136" t="s">
        <v>202</v>
      </c>
    </row>
    <row r="2358" spans="8:10" ht="14.45">
      <c r="H2358" s="136">
        <v>4306</v>
      </c>
      <c r="I2358" s="136">
        <v>51</v>
      </c>
      <c r="J2358" s="136" t="s">
        <v>202</v>
      </c>
    </row>
    <row r="2359" spans="8:10" ht="14.45">
      <c r="H2359" s="136">
        <v>4307</v>
      </c>
      <c r="I2359" s="136">
        <v>51</v>
      </c>
      <c r="J2359" s="136" t="s">
        <v>202</v>
      </c>
    </row>
    <row r="2360" spans="8:10" ht="14.45">
      <c r="H2360" s="136">
        <v>4309</v>
      </c>
      <c r="I2360" s="136">
        <v>51</v>
      </c>
      <c r="J2360" s="136" t="s">
        <v>202</v>
      </c>
    </row>
    <row r="2361" spans="8:10" ht="14.45">
      <c r="H2361" s="136">
        <v>4310</v>
      </c>
      <c r="I2361" s="136">
        <v>51</v>
      </c>
      <c r="J2361" s="136" t="s">
        <v>202</v>
      </c>
    </row>
    <row r="2362" spans="8:10" ht="14.45">
      <c r="H2362" s="136">
        <v>4311</v>
      </c>
      <c r="I2362" s="136">
        <v>51</v>
      </c>
      <c r="J2362" s="136" t="s">
        <v>202</v>
      </c>
    </row>
    <row r="2363" spans="8:10" ht="14.45">
      <c r="H2363" s="136">
        <v>4312</v>
      </c>
      <c r="I2363" s="136">
        <v>51</v>
      </c>
      <c r="J2363" s="136" t="s">
        <v>202</v>
      </c>
    </row>
    <row r="2364" spans="8:10" ht="14.45">
      <c r="H2364" s="136">
        <v>4313</v>
      </c>
      <c r="I2364" s="136">
        <v>51</v>
      </c>
      <c r="J2364" s="136" t="s">
        <v>202</v>
      </c>
    </row>
    <row r="2365" spans="8:10" ht="14.45">
      <c r="H2365" s="136">
        <v>4314</v>
      </c>
      <c r="I2365" s="136">
        <v>51</v>
      </c>
      <c r="J2365" s="136" t="s">
        <v>202</v>
      </c>
    </row>
    <row r="2366" spans="8:10" ht="14.45">
      <c r="H2366" s="136">
        <v>4340</v>
      </c>
      <c r="I2366" s="136">
        <v>51</v>
      </c>
      <c r="J2366" s="136" t="s">
        <v>202</v>
      </c>
    </row>
    <row r="2367" spans="8:10" ht="14.45">
      <c r="H2367" s="136">
        <v>4341</v>
      </c>
      <c r="I2367" s="136">
        <v>51</v>
      </c>
      <c r="J2367" s="136" t="s">
        <v>202</v>
      </c>
    </row>
    <row r="2368" spans="8:10" ht="14.45">
      <c r="H2368" s="136">
        <v>4342</v>
      </c>
      <c r="I2368" s="136">
        <v>51</v>
      </c>
      <c r="J2368" s="136" t="s">
        <v>202</v>
      </c>
    </row>
    <row r="2369" spans="8:10" ht="14.45">
      <c r="H2369" s="136">
        <v>4343</v>
      </c>
      <c r="I2369" s="136">
        <v>51</v>
      </c>
      <c r="J2369" s="136" t="s">
        <v>202</v>
      </c>
    </row>
    <row r="2370" spans="8:10" ht="14.45">
      <c r="H2370" s="136">
        <v>4344</v>
      </c>
      <c r="I2370" s="136">
        <v>51</v>
      </c>
      <c r="J2370" s="136" t="s">
        <v>202</v>
      </c>
    </row>
    <row r="2371" spans="8:10" ht="14.45">
      <c r="H2371" s="136">
        <v>4345</v>
      </c>
      <c r="I2371" s="136">
        <v>51</v>
      </c>
      <c r="J2371" s="136" t="s">
        <v>202</v>
      </c>
    </row>
    <row r="2372" spans="8:10" ht="14.45">
      <c r="H2372" s="136">
        <v>4346</v>
      </c>
      <c r="I2372" s="136">
        <v>51</v>
      </c>
      <c r="J2372" s="136" t="s">
        <v>202</v>
      </c>
    </row>
    <row r="2373" spans="8:10" ht="14.45">
      <c r="H2373" s="136">
        <v>4347</v>
      </c>
      <c r="I2373" s="136">
        <v>51</v>
      </c>
      <c r="J2373" s="136" t="s">
        <v>202</v>
      </c>
    </row>
    <row r="2374" spans="8:10" ht="14.45">
      <c r="H2374" s="136">
        <v>4350</v>
      </c>
      <c r="I2374" s="136">
        <v>49</v>
      </c>
      <c r="J2374" s="136" t="s">
        <v>202</v>
      </c>
    </row>
    <row r="2375" spans="8:10" ht="14.45">
      <c r="H2375" s="136">
        <v>4352</v>
      </c>
      <c r="I2375" s="136">
        <v>49</v>
      </c>
      <c r="J2375" s="136" t="s">
        <v>202</v>
      </c>
    </row>
    <row r="2376" spans="8:10" ht="14.45">
      <c r="H2376" s="136">
        <v>4353</v>
      </c>
      <c r="I2376" s="136">
        <v>49</v>
      </c>
      <c r="J2376" s="136" t="s">
        <v>202</v>
      </c>
    </row>
    <row r="2377" spans="8:10" ht="14.45">
      <c r="H2377" s="136">
        <v>4354</v>
      </c>
      <c r="I2377" s="136">
        <v>49</v>
      </c>
      <c r="J2377" s="136" t="s">
        <v>202</v>
      </c>
    </row>
    <row r="2378" spans="8:10" ht="14.45">
      <c r="H2378" s="136">
        <v>4355</v>
      </c>
      <c r="I2378" s="136">
        <v>49</v>
      </c>
      <c r="J2378" s="136" t="s">
        <v>202</v>
      </c>
    </row>
    <row r="2379" spans="8:10" ht="14.45">
      <c r="H2379" s="136">
        <v>4356</v>
      </c>
      <c r="I2379" s="136">
        <v>49</v>
      </c>
      <c r="J2379" s="136" t="s">
        <v>202</v>
      </c>
    </row>
    <row r="2380" spans="8:10" ht="14.45">
      <c r="H2380" s="136">
        <v>4357</v>
      </c>
      <c r="I2380" s="136">
        <v>49</v>
      </c>
      <c r="J2380" s="136" t="s">
        <v>202</v>
      </c>
    </row>
    <row r="2381" spans="8:10" ht="14.45">
      <c r="H2381" s="136">
        <v>4358</v>
      </c>
      <c r="I2381" s="136">
        <v>49</v>
      </c>
      <c r="J2381" s="136" t="s">
        <v>202</v>
      </c>
    </row>
    <row r="2382" spans="8:10" ht="14.45">
      <c r="H2382" s="136">
        <v>4359</v>
      </c>
      <c r="I2382" s="136">
        <v>49</v>
      </c>
      <c r="J2382" s="136" t="s">
        <v>202</v>
      </c>
    </row>
    <row r="2383" spans="8:10" ht="14.45">
      <c r="H2383" s="136">
        <v>4360</v>
      </c>
      <c r="I2383" s="136">
        <v>49</v>
      </c>
      <c r="J2383" s="136" t="s">
        <v>202</v>
      </c>
    </row>
    <row r="2384" spans="8:10" ht="14.45">
      <c r="H2384" s="136">
        <v>4361</v>
      </c>
      <c r="I2384" s="136">
        <v>49</v>
      </c>
      <c r="J2384" s="136" t="s">
        <v>202</v>
      </c>
    </row>
    <row r="2385" spans="8:10" ht="14.45">
      <c r="H2385" s="136">
        <v>4362</v>
      </c>
      <c r="I2385" s="136">
        <v>49</v>
      </c>
      <c r="J2385" s="136" t="s">
        <v>202</v>
      </c>
    </row>
    <row r="2386" spans="8:10" ht="14.45">
      <c r="H2386" s="136">
        <v>4363</v>
      </c>
      <c r="I2386" s="136">
        <v>49</v>
      </c>
      <c r="J2386" s="136" t="s">
        <v>202</v>
      </c>
    </row>
    <row r="2387" spans="8:10" ht="14.45">
      <c r="H2387" s="136">
        <v>4364</v>
      </c>
      <c r="I2387" s="136">
        <v>49</v>
      </c>
      <c r="J2387" s="136" t="s">
        <v>202</v>
      </c>
    </row>
    <row r="2388" spans="8:10" ht="14.45">
      <c r="H2388" s="136">
        <v>4365</v>
      </c>
      <c r="I2388" s="136">
        <v>49</v>
      </c>
      <c r="J2388" s="136" t="s">
        <v>202</v>
      </c>
    </row>
    <row r="2389" spans="8:10" ht="14.45">
      <c r="H2389" s="136">
        <v>4370</v>
      </c>
      <c r="I2389" s="136">
        <v>49</v>
      </c>
      <c r="J2389" s="136" t="s">
        <v>202</v>
      </c>
    </row>
    <row r="2390" spans="8:10" ht="14.45">
      <c r="H2390" s="136">
        <v>4371</v>
      </c>
      <c r="I2390" s="136">
        <v>49</v>
      </c>
      <c r="J2390" s="136" t="s">
        <v>202</v>
      </c>
    </row>
    <row r="2391" spans="8:10" ht="14.45">
      <c r="H2391" s="136">
        <v>4372</v>
      </c>
      <c r="I2391" s="136">
        <v>49</v>
      </c>
      <c r="J2391" s="136" t="s">
        <v>202</v>
      </c>
    </row>
    <row r="2392" spans="8:10" ht="14.45">
      <c r="H2392" s="136">
        <v>4373</v>
      </c>
      <c r="I2392" s="136">
        <v>49</v>
      </c>
      <c r="J2392" s="136" t="s">
        <v>202</v>
      </c>
    </row>
    <row r="2393" spans="8:10" ht="14.45">
      <c r="H2393" s="136">
        <v>4374</v>
      </c>
      <c r="I2393" s="136">
        <v>49</v>
      </c>
      <c r="J2393" s="136" t="s">
        <v>202</v>
      </c>
    </row>
    <row r="2394" spans="8:10" ht="14.45">
      <c r="H2394" s="136">
        <v>4375</v>
      </c>
      <c r="I2394" s="136">
        <v>49</v>
      </c>
      <c r="J2394" s="136" t="s">
        <v>202</v>
      </c>
    </row>
    <row r="2395" spans="8:10" ht="14.45">
      <c r="H2395" s="136">
        <v>4376</v>
      </c>
      <c r="I2395" s="136">
        <v>49</v>
      </c>
      <c r="J2395" s="136" t="s">
        <v>202</v>
      </c>
    </row>
    <row r="2396" spans="8:10" ht="14.45">
      <c r="H2396" s="136">
        <v>4377</v>
      </c>
      <c r="I2396" s="136">
        <v>49</v>
      </c>
      <c r="J2396" s="136" t="s">
        <v>202</v>
      </c>
    </row>
    <row r="2397" spans="8:10" ht="14.45">
      <c r="H2397" s="136">
        <v>4378</v>
      </c>
      <c r="I2397" s="136">
        <v>49</v>
      </c>
      <c r="J2397" s="136" t="s">
        <v>202</v>
      </c>
    </row>
    <row r="2398" spans="8:10" ht="14.45">
      <c r="H2398" s="136">
        <v>4380</v>
      </c>
      <c r="I2398" s="136">
        <v>49</v>
      </c>
      <c r="J2398" s="136" t="s">
        <v>202</v>
      </c>
    </row>
    <row r="2399" spans="8:10" ht="14.45">
      <c r="H2399" s="136">
        <v>4381</v>
      </c>
      <c r="I2399" s="136">
        <v>49</v>
      </c>
      <c r="J2399" s="136" t="s">
        <v>202</v>
      </c>
    </row>
    <row r="2400" spans="8:10" ht="14.45">
      <c r="H2400" s="136">
        <v>4382</v>
      </c>
      <c r="I2400" s="136">
        <v>49</v>
      </c>
      <c r="J2400" s="136" t="s">
        <v>202</v>
      </c>
    </row>
    <row r="2401" spans="8:10" ht="14.45">
      <c r="H2401" s="136">
        <v>4383</v>
      </c>
      <c r="I2401" s="136">
        <v>49</v>
      </c>
      <c r="J2401" s="136" t="s">
        <v>202</v>
      </c>
    </row>
    <row r="2402" spans="8:10" ht="14.45">
      <c r="H2402" s="136">
        <v>4384</v>
      </c>
      <c r="I2402" s="136">
        <v>49</v>
      </c>
      <c r="J2402" s="136" t="s">
        <v>202</v>
      </c>
    </row>
    <row r="2403" spans="8:10" ht="14.45">
      <c r="H2403" s="136">
        <v>4385</v>
      </c>
      <c r="I2403" s="136">
        <v>49</v>
      </c>
      <c r="J2403" s="136" t="s">
        <v>202</v>
      </c>
    </row>
    <row r="2404" spans="8:10" ht="14.45">
      <c r="H2404" s="136">
        <v>4387</v>
      </c>
      <c r="I2404" s="136">
        <v>49</v>
      </c>
      <c r="J2404" s="136" t="s">
        <v>202</v>
      </c>
    </row>
    <row r="2405" spans="8:10" ht="14.45">
      <c r="H2405" s="136">
        <v>4388</v>
      </c>
      <c r="I2405" s="136">
        <v>49</v>
      </c>
      <c r="J2405" s="136" t="s">
        <v>202</v>
      </c>
    </row>
    <row r="2406" spans="8:10" ht="14.45">
      <c r="H2406" s="136">
        <v>4390</v>
      </c>
      <c r="I2406" s="136">
        <v>49</v>
      </c>
      <c r="J2406" s="136" t="s">
        <v>202</v>
      </c>
    </row>
    <row r="2407" spans="8:10" ht="14.45">
      <c r="H2407" s="136">
        <v>4400</v>
      </c>
      <c r="I2407" s="136">
        <v>49</v>
      </c>
      <c r="J2407" s="136" t="s">
        <v>202</v>
      </c>
    </row>
    <row r="2408" spans="8:10" ht="14.45">
      <c r="H2408" s="136">
        <v>4401</v>
      </c>
      <c r="I2408" s="136">
        <v>49</v>
      </c>
      <c r="J2408" s="136" t="s">
        <v>202</v>
      </c>
    </row>
    <row r="2409" spans="8:10" ht="14.45">
      <c r="H2409" s="136">
        <v>4402</v>
      </c>
      <c r="I2409" s="136">
        <v>49</v>
      </c>
      <c r="J2409" s="136" t="s">
        <v>202</v>
      </c>
    </row>
    <row r="2410" spans="8:10" ht="14.45">
      <c r="H2410" s="136">
        <v>4403</v>
      </c>
      <c r="I2410" s="136">
        <v>49</v>
      </c>
      <c r="J2410" s="136" t="s">
        <v>202</v>
      </c>
    </row>
    <row r="2411" spans="8:10" ht="14.45">
      <c r="H2411" s="136">
        <v>4404</v>
      </c>
      <c r="I2411" s="136">
        <v>49</v>
      </c>
      <c r="J2411" s="136" t="s">
        <v>202</v>
      </c>
    </row>
    <row r="2412" spans="8:10" ht="14.45">
      <c r="H2412" s="136">
        <v>4405</v>
      </c>
      <c r="I2412" s="136">
        <v>49</v>
      </c>
      <c r="J2412" s="136" t="s">
        <v>202</v>
      </c>
    </row>
    <row r="2413" spans="8:10" ht="14.45">
      <c r="H2413" s="136">
        <v>4406</v>
      </c>
      <c r="I2413" s="136">
        <v>49</v>
      </c>
      <c r="J2413" s="136" t="s">
        <v>202</v>
      </c>
    </row>
    <row r="2414" spans="8:10" ht="14.45">
      <c r="H2414" s="136">
        <v>4407</v>
      </c>
      <c r="I2414" s="136">
        <v>49</v>
      </c>
      <c r="J2414" s="136" t="s">
        <v>202</v>
      </c>
    </row>
    <row r="2415" spans="8:10" ht="14.45">
      <c r="H2415" s="136">
        <v>4408</v>
      </c>
      <c r="I2415" s="136">
        <v>49</v>
      </c>
      <c r="J2415" s="136" t="s">
        <v>202</v>
      </c>
    </row>
    <row r="2416" spans="8:10" ht="14.45">
      <c r="H2416" s="136">
        <v>4410</v>
      </c>
      <c r="I2416" s="136">
        <v>49</v>
      </c>
      <c r="J2416" s="136" t="s">
        <v>202</v>
      </c>
    </row>
    <row r="2417" spans="8:10" ht="14.45">
      <c r="H2417" s="136">
        <v>4411</v>
      </c>
      <c r="I2417" s="136">
        <v>49</v>
      </c>
      <c r="J2417" s="136" t="s">
        <v>202</v>
      </c>
    </row>
    <row r="2418" spans="8:10" ht="14.45">
      <c r="H2418" s="136">
        <v>4412</v>
      </c>
      <c r="I2418" s="136">
        <v>49</v>
      </c>
      <c r="J2418" s="136" t="s">
        <v>202</v>
      </c>
    </row>
    <row r="2419" spans="8:10" ht="14.45">
      <c r="H2419" s="136">
        <v>4413</v>
      </c>
      <c r="I2419" s="136">
        <v>49</v>
      </c>
      <c r="J2419" s="136" t="s">
        <v>202</v>
      </c>
    </row>
    <row r="2420" spans="8:10" ht="14.45">
      <c r="H2420" s="136">
        <v>4415</v>
      </c>
      <c r="I2420" s="136">
        <v>49</v>
      </c>
      <c r="J2420" s="136" t="s">
        <v>202</v>
      </c>
    </row>
    <row r="2421" spans="8:10" ht="14.45">
      <c r="H2421" s="136">
        <v>4416</v>
      </c>
      <c r="I2421" s="136">
        <v>49</v>
      </c>
      <c r="J2421" s="136" t="s">
        <v>202</v>
      </c>
    </row>
    <row r="2422" spans="8:10" ht="14.45">
      <c r="H2422" s="136">
        <v>4417</v>
      </c>
      <c r="I2422" s="136">
        <v>48</v>
      </c>
      <c r="J2422" s="136" t="s">
        <v>202</v>
      </c>
    </row>
    <row r="2423" spans="8:10" ht="14.45">
      <c r="H2423" s="136">
        <v>4418</v>
      </c>
      <c r="I2423" s="136">
        <v>44</v>
      </c>
      <c r="J2423" s="136" t="s">
        <v>202</v>
      </c>
    </row>
    <row r="2424" spans="8:10" ht="14.45">
      <c r="H2424" s="136">
        <v>4419</v>
      </c>
      <c r="I2424" s="136">
        <v>44</v>
      </c>
      <c r="J2424" s="136" t="s">
        <v>202</v>
      </c>
    </row>
    <row r="2425" spans="8:10" ht="14.45">
      <c r="H2425" s="136">
        <v>4420</v>
      </c>
      <c r="I2425" s="136">
        <v>44</v>
      </c>
      <c r="J2425" s="136" t="s">
        <v>202</v>
      </c>
    </row>
    <row r="2426" spans="8:10" ht="14.45">
      <c r="H2426" s="136">
        <v>4421</v>
      </c>
      <c r="I2426" s="136">
        <v>49</v>
      </c>
      <c r="J2426" s="136" t="s">
        <v>202</v>
      </c>
    </row>
    <row r="2427" spans="8:10" ht="14.45">
      <c r="H2427" s="136">
        <v>4422</v>
      </c>
      <c r="I2427" s="136">
        <v>48</v>
      </c>
      <c r="J2427" s="136" t="s">
        <v>202</v>
      </c>
    </row>
    <row r="2428" spans="8:10" ht="14.45">
      <c r="H2428" s="136">
        <v>4423</v>
      </c>
      <c r="I2428" s="136">
        <v>48</v>
      </c>
      <c r="J2428" s="136" t="s">
        <v>202</v>
      </c>
    </row>
    <row r="2429" spans="8:10" ht="14.45">
      <c r="H2429" s="136">
        <v>4424</v>
      </c>
      <c r="I2429" s="136">
        <v>48</v>
      </c>
      <c r="J2429" s="136" t="s">
        <v>202</v>
      </c>
    </row>
    <row r="2430" spans="8:10" ht="14.45">
      <c r="H2430" s="136">
        <v>4425</v>
      </c>
      <c r="I2430" s="136">
        <v>48</v>
      </c>
      <c r="J2430" s="136" t="s">
        <v>202</v>
      </c>
    </row>
    <row r="2431" spans="8:10" ht="14.45">
      <c r="H2431" s="136">
        <v>4426</v>
      </c>
      <c r="I2431" s="136">
        <v>48</v>
      </c>
      <c r="J2431" s="136" t="s">
        <v>202</v>
      </c>
    </row>
    <row r="2432" spans="8:10" ht="14.45">
      <c r="H2432" s="136">
        <v>4427</v>
      </c>
      <c r="I2432" s="136">
        <v>48</v>
      </c>
      <c r="J2432" s="136" t="s">
        <v>202</v>
      </c>
    </row>
    <row r="2433" spans="8:10" ht="14.45">
      <c r="H2433" s="136">
        <v>4428</v>
      </c>
      <c r="I2433" s="136">
        <v>48</v>
      </c>
      <c r="J2433" s="136" t="s">
        <v>202</v>
      </c>
    </row>
    <row r="2434" spans="8:10" ht="14.45">
      <c r="H2434" s="136">
        <v>4454</v>
      </c>
      <c r="I2434" s="136">
        <v>48</v>
      </c>
      <c r="J2434" s="136" t="s">
        <v>202</v>
      </c>
    </row>
    <row r="2435" spans="8:10" ht="14.45">
      <c r="H2435" s="136">
        <v>4455</v>
      </c>
      <c r="I2435" s="136">
        <v>48</v>
      </c>
      <c r="J2435" s="136" t="s">
        <v>202</v>
      </c>
    </row>
    <row r="2436" spans="8:10" ht="14.45">
      <c r="H2436" s="136">
        <v>4461</v>
      </c>
      <c r="I2436" s="136">
        <v>48</v>
      </c>
      <c r="J2436" s="136" t="s">
        <v>202</v>
      </c>
    </row>
    <row r="2437" spans="8:10" ht="14.45">
      <c r="H2437" s="136">
        <v>4462</v>
      </c>
      <c r="I2437" s="136">
        <v>48</v>
      </c>
      <c r="J2437" s="136" t="s">
        <v>202</v>
      </c>
    </row>
    <row r="2438" spans="8:10" ht="14.45">
      <c r="H2438" s="136">
        <v>4465</v>
      </c>
      <c r="I2438" s="136">
        <v>48</v>
      </c>
      <c r="J2438" s="136" t="s">
        <v>202</v>
      </c>
    </row>
    <row r="2439" spans="8:10" ht="14.45">
      <c r="H2439" s="136">
        <v>4467</v>
      </c>
      <c r="I2439" s="136">
        <v>48</v>
      </c>
      <c r="J2439" s="136" t="s">
        <v>202</v>
      </c>
    </row>
    <row r="2440" spans="8:10" ht="14.45">
      <c r="H2440" s="136">
        <v>4468</v>
      </c>
      <c r="I2440" s="136">
        <v>48</v>
      </c>
      <c r="J2440" s="136" t="s">
        <v>202</v>
      </c>
    </row>
    <row r="2441" spans="8:10" ht="14.45">
      <c r="H2441" s="136">
        <v>4470</v>
      </c>
      <c r="I2441" s="136">
        <v>48</v>
      </c>
      <c r="J2441" s="136" t="s">
        <v>202</v>
      </c>
    </row>
    <row r="2442" spans="8:10" ht="14.45">
      <c r="H2442" s="136">
        <v>4471</v>
      </c>
      <c r="I2442" s="136">
        <v>48</v>
      </c>
      <c r="J2442" s="136" t="s">
        <v>202</v>
      </c>
    </row>
    <row r="2443" spans="8:10" ht="14.45">
      <c r="H2443" s="136">
        <v>4472</v>
      </c>
      <c r="I2443" s="136">
        <v>45</v>
      </c>
      <c r="J2443" s="136" t="s">
        <v>202</v>
      </c>
    </row>
    <row r="2444" spans="8:10" ht="14.45">
      <c r="H2444" s="136">
        <v>4474</v>
      </c>
      <c r="I2444" s="136">
        <v>47</v>
      </c>
      <c r="J2444" s="136" t="s">
        <v>202</v>
      </c>
    </row>
    <row r="2445" spans="8:10" ht="14.45">
      <c r="H2445" s="136">
        <v>4475</v>
      </c>
      <c r="I2445" s="136">
        <v>48</v>
      </c>
      <c r="J2445" s="136" t="s">
        <v>202</v>
      </c>
    </row>
    <row r="2446" spans="8:10" ht="14.45">
      <c r="H2446" s="136">
        <v>4477</v>
      </c>
      <c r="I2446" s="136">
        <v>45</v>
      </c>
      <c r="J2446" s="136" t="s">
        <v>202</v>
      </c>
    </row>
    <row r="2447" spans="8:10" ht="14.45">
      <c r="H2447" s="136">
        <v>4478</v>
      </c>
      <c r="I2447" s="136">
        <v>45</v>
      </c>
      <c r="J2447" s="136" t="s">
        <v>202</v>
      </c>
    </row>
    <row r="2448" spans="8:10" ht="14.45">
      <c r="H2448" s="136">
        <v>4479</v>
      </c>
      <c r="I2448" s="136">
        <v>48</v>
      </c>
      <c r="J2448" s="136" t="s">
        <v>202</v>
      </c>
    </row>
    <row r="2449" spans="8:10" ht="14.45">
      <c r="H2449" s="136">
        <v>4480</v>
      </c>
      <c r="I2449" s="136">
        <v>47</v>
      </c>
      <c r="J2449" s="136" t="s">
        <v>202</v>
      </c>
    </row>
    <row r="2450" spans="8:10" ht="14.45">
      <c r="H2450" s="136">
        <v>4481</v>
      </c>
      <c r="I2450" s="136">
        <v>47</v>
      </c>
      <c r="J2450" s="136" t="s">
        <v>202</v>
      </c>
    </row>
    <row r="2451" spans="8:10" ht="14.45">
      <c r="H2451" s="136">
        <v>4482</v>
      </c>
      <c r="I2451" s="136">
        <v>47</v>
      </c>
      <c r="J2451" s="136" t="s">
        <v>202</v>
      </c>
    </row>
    <row r="2452" spans="8:10" ht="14.45">
      <c r="H2452" s="136">
        <v>4486</v>
      </c>
      <c r="I2452" s="136">
        <v>48</v>
      </c>
      <c r="J2452" s="136" t="s">
        <v>202</v>
      </c>
    </row>
    <row r="2453" spans="8:10" ht="14.45">
      <c r="H2453" s="136">
        <v>4487</v>
      </c>
      <c r="I2453" s="136">
        <v>48</v>
      </c>
      <c r="J2453" s="136" t="s">
        <v>202</v>
      </c>
    </row>
    <row r="2454" spans="8:10" ht="14.45">
      <c r="H2454" s="136">
        <v>4488</v>
      </c>
      <c r="I2454" s="136">
        <v>48</v>
      </c>
      <c r="J2454" s="136" t="s">
        <v>202</v>
      </c>
    </row>
    <row r="2455" spans="8:10" ht="14.45">
      <c r="H2455" s="136">
        <v>4489</v>
      </c>
      <c r="I2455" s="136">
        <v>48</v>
      </c>
      <c r="J2455" s="136" t="s">
        <v>202</v>
      </c>
    </row>
    <row r="2456" spans="8:10" ht="14.45">
      <c r="H2456" s="136">
        <v>4490</v>
      </c>
      <c r="I2456" s="136">
        <v>48</v>
      </c>
      <c r="J2456" s="136" t="s">
        <v>202</v>
      </c>
    </row>
    <row r="2457" spans="8:10" ht="14.45">
      <c r="H2457" s="136">
        <v>4491</v>
      </c>
      <c r="I2457" s="136">
        <v>48</v>
      </c>
      <c r="J2457" s="136" t="s">
        <v>202</v>
      </c>
    </row>
    <row r="2458" spans="8:10" ht="14.45">
      <c r="H2458" s="136">
        <v>4492</v>
      </c>
      <c r="I2458" s="136">
        <v>47</v>
      </c>
      <c r="J2458" s="136" t="s">
        <v>202</v>
      </c>
    </row>
    <row r="2459" spans="8:10" ht="14.45">
      <c r="H2459" s="136">
        <v>4493</v>
      </c>
      <c r="I2459" s="136">
        <v>48</v>
      </c>
      <c r="J2459" s="136" t="s">
        <v>202</v>
      </c>
    </row>
    <row r="2460" spans="8:10" ht="14.45">
      <c r="H2460" s="136">
        <v>4494</v>
      </c>
      <c r="I2460" s="136">
        <v>49</v>
      </c>
      <c r="J2460" s="136" t="s">
        <v>202</v>
      </c>
    </row>
    <row r="2461" spans="8:10" ht="14.45">
      <c r="H2461" s="136">
        <v>4496</v>
      </c>
      <c r="I2461" s="136">
        <v>49</v>
      </c>
      <c r="J2461" s="136" t="s">
        <v>202</v>
      </c>
    </row>
    <row r="2462" spans="8:10" ht="14.45">
      <c r="H2462" s="136">
        <v>4497</v>
      </c>
      <c r="I2462" s="136">
        <v>49</v>
      </c>
      <c r="J2462" s="136" t="s">
        <v>202</v>
      </c>
    </row>
    <row r="2463" spans="8:10" ht="14.45">
      <c r="H2463" s="136">
        <v>4498</v>
      </c>
      <c r="I2463" s="136">
        <v>49</v>
      </c>
      <c r="J2463" s="136" t="s">
        <v>202</v>
      </c>
    </row>
    <row r="2464" spans="8:10" ht="14.45">
      <c r="H2464" s="136">
        <v>4500</v>
      </c>
      <c r="I2464" s="136">
        <v>51</v>
      </c>
      <c r="J2464" s="136" t="s">
        <v>202</v>
      </c>
    </row>
    <row r="2465" spans="8:10" ht="14.45">
      <c r="H2465" s="136">
        <v>4501</v>
      </c>
      <c r="I2465" s="136">
        <v>51</v>
      </c>
      <c r="J2465" s="136" t="s">
        <v>202</v>
      </c>
    </row>
    <row r="2466" spans="8:10" ht="14.45">
      <c r="H2466" s="136">
        <v>4502</v>
      </c>
      <c r="I2466" s="136">
        <v>51</v>
      </c>
      <c r="J2466" s="136" t="s">
        <v>202</v>
      </c>
    </row>
    <row r="2467" spans="8:10" ht="14.45">
      <c r="H2467" s="136">
        <v>4503</v>
      </c>
      <c r="I2467" s="136">
        <v>51</v>
      </c>
      <c r="J2467" s="136" t="s">
        <v>202</v>
      </c>
    </row>
    <row r="2468" spans="8:10" ht="14.45">
      <c r="H2468" s="136">
        <v>4504</v>
      </c>
      <c r="I2468" s="136">
        <v>51</v>
      </c>
      <c r="J2468" s="136" t="s">
        <v>202</v>
      </c>
    </row>
    <row r="2469" spans="8:10" ht="14.45">
      <c r="H2469" s="136">
        <v>4505</v>
      </c>
      <c r="I2469" s="136">
        <v>51</v>
      </c>
      <c r="J2469" s="136" t="s">
        <v>202</v>
      </c>
    </row>
    <row r="2470" spans="8:10" ht="14.45">
      <c r="H2470" s="136">
        <v>4506</v>
      </c>
      <c r="I2470" s="136">
        <v>51</v>
      </c>
      <c r="J2470" s="136" t="s">
        <v>202</v>
      </c>
    </row>
    <row r="2471" spans="8:10" ht="14.45">
      <c r="H2471" s="136">
        <v>4507</v>
      </c>
      <c r="I2471" s="136">
        <v>51</v>
      </c>
      <c r="J2471" s="136" t="s">
        <v>202</v>
      </c>
    </row>
    <row r="2472" spans="8:10" ht="14.45">
      <c r="H2472" s="136">
        <v>4508</v>
      </c>
      <c r="I2472" s="136">
        <v>51</v>
      </c>
      <c r="J2472" s="136" t="s">
        <v>202</v>
      </c>
    </row>
    <row r="2473" spans="8:10" ht="14.45">
      <c r="H2473" s="136">
        <v>4509</v>
      </c>
      <c r="I2473" s="136">
        <v>51</v>
      </c>
      <c r="J2473" s="136" t="s">
        <v>202</v>
      </c>
    </row>
    <row r="2474" spans="8:10" ht="14.45">
      <c r="H2474" s="136">
        <v>4510</v>
      </c>
      <c r="I2474" s="136">
        <v>51</v>
      </c>
      <c r="J2474" s="136" t="s">
        <v>202</v>
      </c>
    </row>
    <row r="2475" spans="8:10" ht="14.45">
      <c r="H2475" s="136">
        <v>4511</v>
      </c>
      <c r="I2475" s="136">
        <v>51</v>
      </c>
      <c r="J2475" s="136" t="s">
        <v>202</v>
      </c>
    </row>
    <row r="2476" spans="8:10" ht="14.45">
      <c r="H2476" s="136">
        <v>4512</v>
      </c>
      <c r="I2476" s="136">
        <v>51</v>
      </c>
      <c r="J2476" s="136" t="s">
        <v>202</v>
      </c>
    </row>
    <row r="2477" spans="8:10" ht="14.45">
      <c r="H2477" s="136">
        <v>4514</v>
      </c>
      <c r="I2477" s="136">
        <v>51</v>
      </c>
      <c r="J2477" s="136" t="s">
        <v>202</v>
      </c>
    </row>
    <row r="2478" spans="8:10" ht="14.45">
      <c r="H2478" s="136">
        <v>4515</v>
      </c>
      <c r="I2478" s="136">
        <v>51</v>
      </c>
      <c r="J2478" s="136" t="s">
        <v>202</v>
      </c>
    </row>
    <row r="2479" spans="8:10" ht="14.45">
      <c r="H2479" s="136">
        <v>4516</v>
      </c>
      <c r="I2479" s="136">
        <v>51</v>
      </c>
      <c r="J2479" s="136" t="s">
        <v>202</v>
      </c>
    </row>
    <row r="2480" spans="8:10" ht="14.45">
      <c r="H2480" s="136">
        <v>4517</v>
      </c>
      <c r="I2480" s="136">
        <v>51</v>
      </c>
      <c r="J2480" s="136" t="s">
        <v>202</v>
      </c>
    </row>
    <row r="2481" spans="8:10" ht="14.45">
      <c r="H2481" s="136">
        <v>4518</v>
      </c>
      <c r="I2481" s="136">
        <v>51</v>
      </c>
      <c r="J2481" s="136" t="s">
        <v>202</v>
      </c>
    </row>
    <row r="2482" spans="8:10" ht="14.45">
      <c r="H2482" s="136">
        <v>4519</v>
      </c>
      <c r="I2482" s="136">
        <v>51</v>
      </c>
      <c r="J2482" s="136" t="s">
        <v>202</v>
      </c>
    </row>
    <row r="2483" spans="8:10" ht="14.45">
      <c r="H2483" s="136">
        <v>4520</v>
      </c>
      <c r="I2483" s="136">
        <v>51</v>
      </c>
      <c r="J2483" s="136" t="s">
        <v>202</v>
      </c>
    </row>
    <row r="2484" spans="8:10" ht="14.45">
      <c r="H2484" s="136">
        <v>4521</v>
      </c>
      <c r="I2484" s="136">
        <v>51</v>
      </c>
      <c r="J2484" s="136" t="s">
        <v>202</v>
      </c>
    </row>
    <row r="2485" spans="8:10" ht="14.45">
      <c r="H2485" s="136">
        <v>4550</v>
      </c>
      <c r="I2485" s="136">
        <v>51</v>
      </c>
      <c r="J2485" s="136" t="s">
        <v>202</v>
      </c>
    </row>
    <row r="2486" spans="8:10" ht="14.45">
      <c r="H2486" s="136">
        <v>4551</v>
      </c>
      <c r="I2486" s="136">
        <v>51</v>
      </c>
      <c r="J2486" s="136" t="s">
        <v>202</v>
      </c>
    </row>
    <row r="2487" spans="8:10" ht="14.45">
      <c r="H2487" s="136">
        <v>4552</v>
      </c>
      <c r="I2487" s="136">
        <v>51</v>
      </c>
      <c r="J2487" s="136" t="s">
        <v>202</v>
      </c>
    </row>
    <row r="2488" spans="8:10" ht="14.45">
      <c r="H2488" s="136">
        <v>4553</v>
      </c>
      <c r="I2488" s="136">
        <v>51</v>
      </c>
      <c r="J2488" s="136" t="s">
        <v>202</v>
      </c>
    </row>
    <row r="2489" spans="8:10" ht="14.45">
      <c r="H2489" s="136">
        <v>4554</v>
      </c>
      <c r="I2489" s="136">
        <v>51</v>
      </c>
      <c r="J2489" s="136" t="s">
        <v>202</v>
      </c>
    </row>
    <row r="2490" spans="8:10" ht="14.45">
      <c r="H2490" s="136">
        <v>4555</v>
      </c>
      <c r="I2490" s="136">
        <v>51</v>
      </c>
      <c r="J2490" s="136" t="s">
        <v>202</v>
      </c>
    </row>
    <row r="2491" spans="8:10" ht="14.45">
      <c r="H2491" s="136">
        <v>4556</v>
      </c>
      <c r="I2491" s="136">
        <v>51</v>
      </c>
      <c r="J2491" s="136" t="s">
        <v>202</v>
      </c>
    </row>
    <row r="2492" spans="8:10" ht="14.45">
      <c r="H2492" s="136">
        <v>4557</v>
      </c>
      <c r="I2492" s="136">
        <v>51</v>
      </c>
      <c r="J2492" s="136" t="s">
        <v>202</v>
      </c>
    </row>
    <row r="2493" spans="8:10" ht="14.45">
      <c r="H2493" s="136">
        <v>4558</v>
      </c>
      <c r="I2493" s="136">
        <v>51</v>
      </c>
      <c r="J2493" s="136" t="s">
        <v>202</v>
      </c>
    </row>
    <row r="2494" spans="8:10" ht="14.45">
      <c r="H2494" s="136">
        <v>4559</v>
      </c>
      <c r="I2494" s="136">
        <v>51</v>
      </c>
      <c r="J2494" s="136" t="s">
        <v>202</v>
      </c>
    </row>
    <row r="2495" spans="8:10" ht="14.45">
      <c r="H2495" s="136">
        <v>4560</v>
      </c>
      <c r="I2495" s="136">
        <v>51</v>
      </c>
      <c r="J2495" s="136" t="s">
        <v>202</v>
      </c>
    </row>
    <row r="2496" spans="8:10" ht="14.45">
      <c r="H2496" s="136">
        <v>4561</v>
      </c>
      <c r="I2496" s="136">
        <v>51</v>
      </c>
      <c r="J2496" s="136" t="s">
        <v>202</v>
      </c>
    </row>
    <row r="2497" spans="8:10" ht="14.45">
      <c r="H2497" s="136">
        <v>4562</v>
      </c>
      <c r="I2497" s="136">
        <v>51</v>
      </c>
      <c r="J2497" s="136" t="s">
        <v>202</v>
      </c>
    </row>
    <row r="2498" spans="8:10" ht="14.45">
      <c r="H2498" s="136">
        <v>4563</v>
      </c>
      <c r="I2498" s="136">
        <v>51</v>
      </c>
      <c r="J2498" s="136" t="s">
        <v>202</v>
      </c>
    </row>
    <row r="2499" spans="8:10" ht="14.45">
      <c r="H2499" s="136">
        <v>4564</v>
      </c>
      <c r="I2499" s="136">
        <v>51</v>
      </c>
      <c r="J2499" s="136" t="s">
        <v>202</v>
      </c>
    </row>
    <row r="2500" spans="8:10" ht="14.45">
      <c r="H2500" s="136">
        <v>4565</v>
      </c>
      <c r="I2500" s="136">
        <v>51</v>
      </c>
      <c r="J2500" s="136" t="s">
        <v>202</v>
      </c>
    </row>
    <row r="2501" spans="8:10" ht="14.45">
      <c r="H2501" s="136">
        <v>4566</v>
      </c>
      <c r="I2501" s="136">
        <v>51</v>
      </c>
      <c r="J2501" s="136" t="s">
        <v>202</v>
      </c>
    </row>
    <row r="2502" spans="8:10" ht="14.45">
      <c r="H2502" s="136">
        <v>4567</v>
      </c>
      <c r="I2502" s="136">
        <v>51</v>
      </c>
      <c r="J2502" s="136" t="s">
        <v>202</v>
      </c>
    </row>
    <row r="2503" spans="8:10" ht="14.45">
      <c r="H2503" s="136">
        <v>4568</v>
      </c>
      <c r="I2503" s="136">
        <v>51</v>
      </c>
      <c r="J2503" s="136" t="s">
        <v>202</v>
      </c>
    </row>
    <row r="2504" spans="8:10" ht="14.45">
      <c r="H2504" s="136">
        <v>4569</v>
      </c>
      <c r="I2504" s="136">
        <v>51</v>
      </c>
      <c r="J2504" s="136" t="s">
        <v>202</v>
      </c>
    </row>
    <row r="2505" spans="8:10" ht="14.45">
      <c r="H2505" s="136">
        <v>4570</v>
      </c>
      <c r="I2505" s="136">
        <v>50</v>
      </c>
      <c r="J2505" s="136" t="s">
        <v>202</v>
      </c>
    </row>
    <row r="2506" spans="8:10" ht="14.45">
      <c r="H2506" s="136">
        <v>4571</v>
      </c>
      <c r="I2506" s="136">
        <v>51</v>
      </c>
      <c r="J2506" s="136" t="s">
        <v>202</v>
      </c>
    </row>
    <row r="2507" spans="8:10" ht="14.45">
      <c r="H2507" s="136">
        <v>4572</v>
      </c>
      <c r="I2507" s="136">
        <v>51</v>
      </c>
      <c r="J2507" s="136" t="s">
        <v>202</v>
      </c>
    </row>
    <row r="2508" spans="8:10" ht="14.45">
      <c r="H2508" s="136">
        <v>4573</v>
      </c>
      <c r="I2508" s="136">
        <v>51</v>
      </c>
      <c r="J2508" s="136" t="s">
        <v>202</v>
      </c>
    </row>
    <row r="2509" spans="8:10" ht="14.45">
      <c r="H2509" s="136">
        <v>4574</v>
      </c>
      <c r="I2509" s="136">
        <v>51</v>
      </c>
      <c r="J2509" s="136" t="s">
        <v>202</v>
      </c>
    </row>
    <row r="2510" spans="8:10" ht="14.45">
      <c r="H2510" s="136">
        <v>4575</v>
      </c>
      <c r="I2510" s="136">
        <v>51</v>
      </c>
      <c r="J2510" s="136" t="s">
        <v>202</v>
      </c>
    </row>
    <row r="2511" spans="8:10" ht="14.45">
      <c r="H2511" s="136">
        <v>4580</v>
      </c>
      <c r="I2511" s="136">
        <v>50</v>
      </c>
      <c r="J2511" s="136" t="s">
        <v>202</v>
      </c>
    </row>
    <row r="2512" spans="8:10" ht="14.45">
      <c r="H2512" s="136">
        <v>4581</v>
      </c>
      <c r="I2512" s="136">
        <v>50</v>
      </c>
      <c r="J2512" s="136" t="s">
        <v>202</v>
      </c>
    </row>
    <row r="2513" spans="8:10" ht="14.45">
      <c r="H2513" s="136">
        <v>4600</v>
      </c>
      <c r="I2513" s="136">
        <v>50</v>
      </c>
      <c r="J2513" s="136" t="s">
        <v>202</v>
      </c>
    </row>
    <row r="2514" spans="8:10" ht="14.45">
      <c r="H2514" s="136">
        <v>4601</v>
      </c>
      <c r="I2514" s="136">
        <v>50</v>
      </c>
      <c r="J2514" s="136" t="s">
        <v>202</v>
      </c>
    </row>
    <row r="2515" spans="8:10" ht="14.45">
      <c r="H2515" s="136">
        <v>4605</v>
      </c>
      <c r="I2515" s="136">
        <v>50</v>
      </c>
      <c r="J2515" s="136" t="s">
        <v>202</v>
      </c>
    </row>
    <row r="2516" spans="8:10" ht="14.45">
      <c r="H2516" s="136">
        <v>4606</v>
      </c>
      <c r="I2516" s="136">
        <v>50</v>
      </c>
      <c r="J2516" s="136" t="s">
        <v>202</v>
      </c>
    </row>
    <row r="2517" spans="8:10" ht="14.45">
      <c r="H2517" s="136">
        <v>4608</v>
      </c>
      <c r="I2517" s="136">
        <v>50</v>
      </c>
      <c r="J2517" s="136" t="s">
        <v>202</v>
      </c>
    </row>
    <row r="2518" spans="8:10" ht="14.45">
      <c r="H2518" s="136">
        <v>4610</v>
      </c>
      <c r="I2518" s="136">
        <v>50</v>
      </c>
      <c r="J2518" s="136" t="s">
        <v>202</v>
      </c>
    </row>
    <row r="2519" spans="8:10" ht="14.45">
      <c r="H2519" s="136">
        <v>4611</v>
      </c>
      <c r="I2519" s="136">
        <v>50</v>
      </c>
      <c r="J2519" s="136" t="s">
        <v>202</v>
      </c>
    </row>
    <row r="2520" spans="8:10" ht="14.45">
      <c r="H2520" s="136">
        <v>4612</v>
      </c>
      <c r="I2520" s="136">
        <v>50</v>
      </c>
      <c r="J2520" s="136" t="s">
        <v>202</v>
      </c>
    </row>
    <row r="2521" spans="8:10" ht="14.45">
      <c r="H2521" s="136">
        <v>4613</v>
      </c>
      <c r="I2521" s="136">
        <v>50</v>
      </c>
      <c r="J2521" s="136" t="s">
        <v>202</v>
      </c>
    </row>
    <row r="2522" spans="8:10" ht="14.45">
      <c r="H2522" s="136">
        <v>4614</v>
      </c>
      <c r="I2522" s="136">
        <v>50</v>
      </c>
      <c r="J2522" s="136" t="s">
        <v>202</v>
      </c>
    </row>
    <row r="2523" spans="8:10" ht="14.45">
      <c r="H2523" s="136">
        <v>4615</v>
      </c>
      <c r="I2523" s="136">
        <v>50</v>
      </c>
      <c r="J2523" s="136" t="s">
        <v>202</v>
      </c>
    </row>
    <row r="2524" spans="8:10" ht="14.45">
      <c r="H2524" s="136">
        <v>4620</v>
      </c>
      <c r="I2524" s="136">
        <v>50</v>
      </c>
      <c r="J2524" s="136" t="s">
        <v>202</v>
      </c>
    </row>
    <row r="2525" spans="8:10" ht="14.45">
      <c r="H2525" s="136">
        <v>4621</v>
      </c>
      <c r="I2525" s="136">
        <v>50</v>
      </c>
      <c r="J2525" s="136" t="s">
        <v>202</v>
      </c>
    </row>
    <row r="2526" spans="8:10" ht="14.45">
      <c r="H2526" s="136">
        <v>4625</v>
      </c>
      <c r="I2526" s="136">
        <v>50</v>
      </c>
      <c r="J2526" s="136" t="s">
        <v>202</v>
      </c>
    </row>
    <row r="2527" spans="8:10" ht="14.45">
      <c r="H2527" s="136">
        <v>4626</v>
      </c>
      <c r="I2527" s="136">
        <v>50</v>
      </c>
      <c r="J2527" s="136" t="s">
        <v>202</v>
      </c>
    </row>
    <row r="2528" spans="8:10" ht="14.45">
      <c r="H2528" s="136">
        <v>4627</v>
      </c>
      <c r="I2528" s="136">
        <v>50</v>
      </c>
      <c r="J2528" s="136" t="s">
        <v>202</v>
      </c>
    </row>
    <row r="2529" spans="8:10" ht="14.45">
      <c r="H2529" s="136">
        <v>4630</v>
      </c>
      <c r="I2529" s="136">
        <v>50</v>
      </c>
      <c r="J2529" s="136" t="s">
        <v>202</v>
      </c>
    </row>
    <row r="2530" spans="8:10" ht="14.45">
      <c r="H2530" s="136">
        <v>4650</v>
      </c>
      <c r="I2530" s="136">
        <v>50</v>
      </c>
      <c r="J2530" s="136" t="s">
        <v>202</v>
      </c>
    </row>
    <row r="2531" spans="8:10" ht="14.45">
      <c r="H2531" s="136">
        <v>4655</v>
      </c>
      <c r="I2531" s="136">
        <v>50</v>
      </c>
      <c r="J2531" s="136" t="s">
        <v>202</v>
      </c>
    </row>
    <row r="2532" spans="8:10" ht="14.45">
      <c r="H2532" s="136">
        <v>4659</v>
      </c>
      <c r="I2532" s="136">
        <v>50</v>
      </c>
      <c r="J2532" s="136" t="s">
        <v>202</v>
      </c>
    </row>
    <row r="2533" spans="8:10" ht="14.45">
      <c r="H2533" s="136">
        <v>4660</v>
      </c>
      <c r="I2533" s="136">
        <v>50</v>
      </c>
      <c r="J2533" s="136" t="s">
        <v>202</v>
      </c>
    </row>
    <row r="2534" spans="8:10" ht="14.45">
      <c r="H2534" s="136">
        <v>4662</v>
      </c>
      <c r="I2534" s="136">
        <v>50</v>
      </c>
      <c r="J2534" s="136" t="s">
        <v>202</v>
      </c>
    </row>
    <row r="2535" spans="8:10" ht="14.45">
      <c r="H2535" s="136">
        <v>4670</v>
      </c>
      <c r="I2535" s="136">
        <v>50</v>
      </c>
      <c r="J2535" s="136" t="s">
        <v>202</v>
      </c>
    </row>
    <row r="2536" spans="8:10" ht="14.45">
      <c r="H2536" s="136">
        <v>4671</v>
      </c>
      <c r="I2536" s="136">
        <v>50</v>
      </c>
      <c r="J2536" s="136" t="s">
        <v>202</v>
      </c>
    </row>
    <row r="2537" spans="8:10" ht="14.45">
      <c r="H2537" s="136">
        <v>4673</v>
      </c>
      <c r="I2537" s="136">
        <v>50</v>
      </c>
      <c r="J2537" s="136" t="s">
        <v>202</v>
      </c>
    </row>
    <row r="2538" spans="8:10" ht="14.45">
      <c r="H2538" s="136">
        <v>4674</v>
      </c>
      <c r="I2538" s="136">
        <v>50</v>
      </c>
      <c r="J2538" s="136" t="s">
        <v>202</v>
      </c>
    </row>
    <row r="2539" spans="8:10" ht="14.45">
      <c r="H2539" s="136">
        <v>4676</v>
      </c>
      <c r="I2539" s="136">
        <v>50</v>
      </c>
      <c r="J2539" s="136" t="s">
        <v>202</v>
      </c>
    </row>
    <row r="2540" spans="8:10" ht="14.45">
      <c r="H2540" s="136">
        <v>4677</v>
      </c>
      <c r="I2540" s="136">
        <v>43</v>
      </c>
      <c r="J2540" s="136" t="s">
        <v>202</v>
      </c>
    </row>
    <row r="2541" spans="8:10" ht="14.45">
      <c r="H2541" s="136">
        <v>4678</v>
      </c>
      <c r="I2541" s="136">
        <v>43</v>
      </c>
      <c r="J2541" s="136" t="s">
        <v>202</v>
      </c>
    </row>
    <row r="2542" spans="8:10" ht="14.45">
      <c r="H2542" s="136">
        <v>4680</v>
      </c>
      <c r="I2542" s="136">
        <v>43</v>
      </c>
      <c r="J2542" s="136" t="s">
        <v>202</v>
      </c>
    </row>
    <row r="2543" spans="8:10" ht="14.45">
      <c r="H2543" s="136">
        <v>4694</v>
      </c>
      <c r="I2543" s="136">
        <v>43</v>
      </c>
      <c r="J2543" s="136" t="s">
        <v>202</v>
      </c>
    </row>
    <row r="2544" spans="8:10" ht="14.45">
      <c r="H2544" s="136">
        <v>4695</v>
      </c>
      <c r="I2544" s="136">
        <v>43</v>
      </c>
      <c r="J2544" s="136" t="s">
        <v>202</v>
      </c>
    </row>
    <row r="2545" spans="8:10" ht="14.45">
      <c r="H2545" s="136">
        <v>4697</v>
      </c>
      <c r="I2545" s="136">
        <v>43</v>
      </c>
      <c r="J2545" s="136" t="s">
        <v>202</v>
      </c>
    </row>
    <row r="2546" spans="8:10" ht="14.45">
      <c r="H2546" s="136">
        <v>4699</v>
      </c>
      <c r="I2546" s="136">
        <v>43</v>
      </c>
      <c r="J2546" s="136" t="s">
        <v>202</v>
      </c>
    </row>
    <row r="2547" spans="8:10" ht="14.45">
      <c r="H2547" s="136">
        <v>4700</v>
      </c>
      <c r="I2547" s="136">
        <v>43</v>
      </c>
      <c r="J2547" s="136" t="s">
        <v>202</v>
      </c>
    </row>
    <row r="2548" spans="8:10" ht="14.45">
      <c r="H2548" s="136">
        <v>4701</v>
      </c>
      <c r="I2548" s="136">
        <v>43</v>
      </c>
      <c r="J2548" s="136" t="s">
        <v>202</v>
      </c>
    </row>
    <row r="2549" spans="8:10" ht="14.45">
      <c r="H2549" s="136">
        <v>4702</v>
      </c>
      <c r="I2549" s="136">
        <v>43</v>
      </c>
      <c r="J2549" s="136" t="s">
        <v>202</v>
      </c>
    </row>
    <row r="2550" spans="8:10" ht="14.45">
      <c r="H2550" s="136">
        <v>4703</v>
      </c>
      <c r="I2550" s="136">
        <v>43</v>
      </c>
      <c r="J2550" s="136" t="s">
        <v>202</v>
      </c>
    </row>
    <row r="2551" spans="8:10" ht="14.45">
      <c r="H2551" s="136">
        <v>4704</v>
      </c>
      <c r="I2551" s="136">
        <v>43</v>
      </c>
      <c r="J2551" s="136" t="s">
        <v>202</v>
      </c>
    </row>
    <row r="2552" spans="8:10" ht="14.45">
      <c r="H2552" s="136">
        <v>4705</v>
      </c>
      <c r="I2552" s="136">
        <v>43</v>
      </c>
      <c r="J2552" s="136" t="s">
        <v>202</v>
      </c>
    </row>
    <row r="2553" spans="8:10" ht="14.45">
      <c r="H2553" s="136">
        <v>4706</v>
      </c>
      <c r="I2553" s="136">
        <v>43</v>
      </c>
      <c r="J2553" s="136" t="s">
        <v>202</v>
      </c>
    </row>
    <row r="2554" spans="8:10" ht="14.45">
      <c r="H2554" s="136">
        <v>4707</v>
      </c>
      <c r="I2554" s="136">
        <v>43</v>
      </c>
      <c r="J2554" s="136" t="s">
        <v>202</v>
      </c>
    </row>
    <row r="2555" spans="8:10" ht="14.45">
      <c r="H2555" s="136">
        <v>4709</v>
      </c>
      <c r="I2555" s="136">
        <v>43</v>
      </c>
      <c r="J2555" s="136" t="s">
        <v>202</v>
      </c>
    </row>
    <row r="2556" spans="8:10" ht="14.45">
      <c r="H2556" s="136">
        <v>4710</v>
      </c>
      <c r="I2556" s="136">
        <v>43</v>
      </c>
      <c r="J2556" s="136" t="s">
        <v>202</v>
      </c>
    </row>
    <row r="2557" spans="8:10" ht="14.45">
      <c r="H2557" s="136">
        <v>4712</v>
      </c>
      <c r="I2557" s="136">
        <v>43</v>
      </c>
      <c r="J2557" s="136" t="s">
        <v>202</v>
      </c>
    </row>
    <row r="2558" spans="8:10" ht="14.45">
      <c r="H2558" s="136">
        <v>4713</v>
      </c>
      <c r="I2558" s="136">
        <v>43</v>
      </c>
      <c r="J2558" s="136" t="s">
        <v>202</v>
      </c>
    </row>
    <row r="2559" spans="8:10" ht="14.45">
      <c r="H2559" s="136">
        <v>4714</v>
      </c>
      <c r="I2559" s="136">
        <v>43</v>
      </c>
      <c r="J2559" s="136" t="s">
        <v>202</v>
      </c>
    </row>
    <row r="2560" spans="8:10" ht="14.45">
      <c r="H2560" s="136">
        <v>4715</v>
      </c>
      <c r="I2560" s="136">
        <v>43</v>
      </c>
      <c r="J2560" s="136" t="s">
        <v>202</v>
      </c>
    </row>
    <row r="2561" spans="8:10" ht="14.45">
      <c r="H2561" s="136">
        <v>4716</v>
      </c>
      <c r="I2561" s="136">
        <v>43</v>
      </c>
      <c r="J2561" s="136" t="s">
        <v>202</v>
      </c>
    </row>
    <row r="2562" spans="8:10" ht="14.45">
      <c r="H2562" s="136">
        <v>4717</v>
      </c>
      <c r="I2562" s="136">
        <v>44</v>
      </c>
      <c r="J2562" s="136" t="s">
        <v>202</v>
      </c>
    </row>
    <row r="2563" spans="8:10" ht="14.45">
      <c r="H2563" s="136">
        <v>4718</v>
      </c>
      <c r="I2563" s="136">
        <v>43</v>
      </c>
      <c r="J2563" s="136" t="s">
        <v>202</v>
      </c>
    </row>
    <row r="2564" spans="8:10" ht="14.45">
      <c r="H2564" s="136">
        <v>4719</v>
      </c>
      <c r="I2564" s="136">
        <v>43</v>
      </c>
      <c r="J2564" s="136" t="s">
        <v>202</v>
      </c>
    </row>
    <row r="2565" spans="8:10" ht="14.45">
      <c r="H2565" s="136">
        <v>4720</v>
      </c>
      <c r="I2565" s="136">
        <v>44</v>
      </c>
      <c r="J2565" s="136" t="s">
        <v>202</v>
      </c>
    </row>
    <row r="2566" spans="8:10" ht="14.45">
      <c r="H2566" s="136">
        <v>4721</v>
      </c>
      <c r="I2566" s="136">
        <v>44</v>
      </c>
      <c r="J2566" s="136" t="s">
        <v>202</v>
      </c>
    </row>
    <row r="2567" spans="8:10" ht="14.45">
      <c r="H2567" s="136">
        <v>4722</v>
      </c>
      <c r="I2567" s="136">
        <v>44</v>
      </c>
      <c r="J2567" s="136" t="s">
        <v>202</v>
      </c>
    </row>
    <row r="2568" spans="8:10" ht="14.45">
      <c r="H2568" s="136">
        <v>4723</v>
      </c>
      <c r="I2568" s="136">
        <v>44</v>
      </c>
      <c r="J2568" s="136" t="s">
        <v>202</v>
      </c>
    </row>
    <row r="2569" spans="8:10" ht="14.45">
      <c r="H2569" s="136">
        <v>4724</v>
      </c>
      <c r="I2569" s="136">
        <v>45</v>
      </c>
      <c r="J2569" s="136" t="s">
        <v>202</v>
      </c>
    </row>
    <row r="2570" spans="8:10" ht="14.45">
      <c r="H2570" s="136">
        <v>4725</v>
      </c>
      <c r="I2570" s="136">
        <v>45</v>
      </c>
      <c r="J2570" s="136" t="s">
        <v>202</v>
      </c>
    </row>
    <row r="2571" spans="8:10" ht="14.45">
      <c r="H2571" s="136">
        <v>4726</v>
      </c>
      <c r="I2571" s="136">
        <v>45</v>
      </c>
      <c r="J2571" s="136" t="s">
        <v>202</v>
      </c>
    </row>
    <row r="2572" spans="8:10" ht="14.45">
      <c r="H2572" s="136">
        <v>4727</v>
      </c>
      <c r="I2572" s="136">
        <v>45</v>
      </c>
      <c r="J2572" s="136" t="s">
        <v>202</v>
      </c>
    </row>
    <row r="2573" spans="8:10" ht="14.45">
      <c r="H2573" s="136">
        <v>4728</v>
      </c>
      <c r="I2573" s="136">
        <v>45</v>
      </c>
      <c r="J2573" s="136" t="s">
        <v>202</v>
      </c>
    </row>
    <row r="2574" spans="8:10" ht="14.45">
      <c r="H2574" s="136">
        <v>4730</v>
      </c>
      <c r="I2574" s="136">
        <v>45</v>
      </c>
      <c r="J2574" s="136" t="s">
        <v>202</v>
      </c>
    </row>
    <row r="2575" spans="8:10" ht="14.45">
      <c r="H2575" s="136">
        <v>4731</v>
      </c>
      <c r="I2575" s="136">
        <v>45</v>
      </c>
      <c r="J2575" s="136" t="s">
        <v>202</v>
      </c>
    </row>
    <row r="2576" spans="8:10" ht="14.45">
      <c r="H2576" s="136">
        <v>4732</v>
      </c>
      <c r="I2576" s="136">
        <v>45</v>
      </c>
      <c r="J2576" s="136" t="s">
        <v>202</v>
      </c>
    </row>
    <row r="2577" spans="8:10" ht="14.45">
      <c r="H2577" s="136">
        <v>4733</v>
      </c>
      <c r="I2577" s="136">
        <v>45</v>
      </c>
      <c r="J2577" s="136" t="s">
        <v>202</v>
      </c>
    </row>
    <row r="2578" spans="8:10" ht="14.45">
      <c r="H2578" s="136">
        <v>4735</v>
      </c>
      <c r="I2578" s="136">
        <v>45</v>
      </c>
      <c r="J2578" s="136" t="s">
        <v>202</v>
      </c>
    </row>
    <row r="2579" spans="8:10" ht="14.45">
      <c r="H2579" s="136">
        <v>4736</v>
      </c>
      <c r="I2579" s="136">
        <v>47</v>
      </c>
      <c r="J2579" s="136" t="s">
        <v>202</v>
      </c>
    </row>
    <row r="2580" spans="8:10" ht="14.45">
      <c r="H2580" s="136">
        <v>4737</v>
      </c>
      <c r="I2580" s="136">
        <v>42</v>
      </c>
      <c r="J2580" s="136" t="s">
        <v>202</v>
      </c>
    </row>
    <row r="2581" spans="8:10" ht="14.45">
      <c r="H2581" s="136">
        <v>4738</v>
      </c>
      <c r="I2581" s="136">
        <v>42</v>
      </c>
      <c r="J2581" s="136" t="s">
        <v>202</v>
      </c>
    </row>
    <row r="2582" spans="8:10" ht="14.45">
      <c r="H2582" s="136">
        <v>4739</v>
      </c>
      <c r="I2582" s="136">
        <v>42</v>
      </c>
      <c r="J2582" s="136" t="s">
        <v>202</v>
      </c>
    </row>
    <row r="2583" spans="8:10" ht="14.45">
      <c r="H2583" s="136">
        <v>4740</v>
      </c>
      <c r="I2583" s="136">
        <v>42</v>
      </c>
      <c r="J2583" s="136" t="s">
        <v>202</v>
      </c>
    </row>
    <row r="2584" spans="8:10" ht="14.45">
      <c r="H2584" s="136">
        <v>4741</v>
      </c>
      <c r="I2584" s="136">
        <v>42</v>
      </c>
      <c r="J2584" s="136" t="s">
        <v>202</v>
      </c>
    </row>
    <row r="2585" spans="8:10" ht="14.45">
      <c r="H2585" s="136">
        <v>4742</v>
      </c>
      <c r="I2585" s="136">
        <v>42</v>
      </c>
      <c r="J2585" s="136" t="s">
        <v>202</v>
      </c>
    </row>
    <row r="2586" spans="8:10" ht="14.45">
      <c r="H2586" s="136">
        <v>4743</v>
      </c>
      <c r="I2586" s="136">
        <v>42</v>
      </c>
      <c r="J2586" s="136" t="s">
        <v>202</v>
      </c>
    </row>
    <row r="2587" spans="8:10" ht="14.45">
      <c r="H2587" s="136">
        <v>4744</v>
      </c>
      <c r="I2587" s="136">
        <v>44</v>
      </c>
      <c r="J2587" s="136" t="s">
        <v>202</v>
      </c>
    </row>
    <row r="2588" spans="8:10" ht="14.45">
      <c r="H2588" s="136">
        <v>4745</v>
      </c>
      <c r="I2588" s="136">
        <v>44</v>
      </c>
      <c r="J2588" s="136" t="s">
        <v>202</v>
      </c>
    </row>
    <row r="2589" spans="8:10" ht="14.45">
      <c r="H2589" s="136">
        <v>4746</v>
      </c>
      <c r="I2589" s="136">
        <v>44</v>
      </c>
      <c r="J2589" s="136" t="s">
        <v>202</v>
      </c>
    </row>
    <row r="2590" spans="8:10" ht="14.45">
      <c r="H2590" s="136">
        <v>4750</v>
      </c>
      <c r="I2590" s="136">
        <v>44</v>
      </c>
      <c r="J2590" s="136" t="s">
        <v>202</v>
      </c>
    </row>
    <row r="2591" spans="8:10" ht="14.45">
      <c r="H2591" s="136">
        <v>4751</v>
      </c>
      <c r="I2591" s="136">
        <v>42</v>
      </c>
      <c r="J2591" s="136" t="s">
        <v>202</v>
      </c>
    </row>
    <row r="2592" spans="8:10" ht="14.45">
      <c r="H2592" s="136">
        <v>4753</v>
      </c>
      <c r="I2592" s="136">
        <v>42</v>
      </c>
      <c r="J2592" s="136" t="s">
        <v>202</v>
      </c>
    </row>
    <row r="2593" spans="8:10" ht="14.45">
      <c r="H2593" s="136">
        <v>4754</v>
      </c>
      <c r="I2593" s="136">
        <v>42</v>
      </c>
      <c r="J2593" s="136" t="s">
        <v>202</v>
      </c>
    </row>
    <row r="2594" spans="8:10" ht="14.45">
      <c r="H2594" s="136">
        <v>4756</v>
      </c>
      <c r="I2594" s="136">
        <v>42</v>
      </c>
      <c r="J2594" s="136" t="s">
        <v>202</v>
      </c>
    </row>
    <row r="2595" spans="8:10" ht="14.45">
      <c r="H2595" s="136">
        <v>4757</v>
      </c>
      <c r="I2595" s="136">
        <v>42</v>
      </c>
      <c r="J2595" s="136" t="s">
        <v>202</v>
      </c>
    </row>
    <row r="2596" spans="8:10" ht="14.45">
      <c r="H2596" s="136">
        <v>4798</v>
      </c>
      <c r="I2596" s="136">
        <v>42</v>
      </c>
      <c r="J2596" s="136" t="s">
        <v>202</v>
      </c>
    </row>
    <row r="2597" spans="8:10" ht="14.45">
      <c r="H2597" s="136">
        <v>4799</v>
      </c>
      <c r="I2597" s="136">
        <v>42</v>
      </c>
      <c r="J2597" s="136" t="s">
        <v>202</v>
      </c>
    </row>
    <row r="2598" spans="8:10" ht="14.45">
      <c r="H2598" s="136">
        <v>4800</v>
      </c>
      <c r="I2598" s="136">
        <v>42</v>
      </c>
      <c r="J2598" s="136" t="s">
        <v>202</v>
      </c>
    </row>
    <row r="2599" spans="8:10" ht="14.45">
      <c r="H2599" s="136">
        <v>4801</v>
      </c>
      <c r="I2599" s="136">
        <v>42</v>
      </c>
      <c r="J2599" s="136" t="s">
        <v>202</v>
      </c>
    </row>
    <row r="2600" spans="8:10" ht="14.45">
      <c r="H2600" s="136">
        <v>4802</v>
      </c>
      <c r="I2600" s="136">
        <v>42</v>
      </c>
      <c r="J2600" s="136" t="s">
        <v>202</v>
      </c>
    </row>
    <row r="2601" spans="8:10" ht="14.45">
      <c r="H2601" s="136">
        <v>4803</v>
      </c>
      <c r="I2601" s="136">
        <v>42</v>
      </c>
      <c r="J2601" s="136" t="s">
        <v>202</v>
      </c>
    </row>
    <row r="2602" spans="8:10" ht="14.45">
      <c r="H2602" s="136">
        <v>4804</v>
      </c>
      <c r="I2602" s="136">
        <v>42</v>
      </c>
      <c r="J2602" s="136" t="s">
        <v>202</v>
      </c>
    </row>
    <row r="2603" spans="8:10" ht="14.45">
      <c r="H2603" s="136">
        <v>4805</v>
      </c>
      <c r="I2603" s="136">
        <v>42</v>
      </c>
      <c r="J2603" s="136" t="s">
        <v>202</v>
      </c>
    </row>
    <row r="2604" spans="8:10" ht="14.45">
      <c r="H2604" s="136">
        <v>4806</v>
      </c>
      <c r="I2604" s="136">
        <v>41</v>
      </c>
      <c r="J2604" s="136" t="s">
        <v>202</v>
      </c>
    </row>
    <row r="2605" spans="8:10" ht="14.45">
      <c r="H2605" s="136">
        <v>4807</v>
      </c>
      <c r="I2605" s="136">
        <v>41</v>
      </c>
      <c r="J2605" s="136" t="s">
        <v>202</v>
      </c>
    </row>
    <row r="2606" spans="8:10" ht="14.45">
      <c r="H2606" s="136">
        <v>4808</v>
      </c>
      <c r="I2606" s="136">
        <v>41</v>
      </c>
      <c r="J2606" s="136" t="s">
        <v>202</v>
      </c>
    </row>
    <row r="2607" spans="8:10" ht="14.45">
      <c r="H2607" s="136">
        <v>4809</v>
      </c>
      <c r="I2607" s="136">
        <v>41</v>
      </c>
      <c r="J2607" s="136" t="s">
        <v>202</v>
      </c>
    </row>
    <row r="2608" spans="8:10" ht="14.45">
      <c r="H2608" s="136">
        <v>4810</v>
      </c>
      <c r="I2608" s="136">
        <v>41</v>
      </c>
      <c r="J2608" s="136" t="s">
        <v>202</v>
      </c>
    </row>
    <row r="2609" spans="8:10" ht="14.45">
      <c r="H2609" s="136">
        <v>4811</v>
      </c>
      <c r="I2609" s="136">
        <v>41</v>
      </c>
      <c r="J2609" s="136" t="s">
        <v>202</v>
      </c>
    </row>
    <row r="2610" spans="8:10" ht="14.45">
      <c r="H2610" s="136">
        <v>4812</v>
      </c>
      <c r="I2610" s="136">
        <v>41</v>
      </c>
      <c r="J2610" s="136" t="s">
        <v>202</v>
      </c>
    </row>
    <row r="2611" spans="8:10" ht="14.45">
      <c r="H2611" s="136">
        <v>4813</v>
      </c>
      <c r="I2611" s="136">
        <v>41</v>
      </c>
      <c r="J2611" s="136" t="s">
        <v>202</v>
      </c>
    </row>
    <row r="2612" spans="8:10" ht="14.45">
      <c r="H2612" s="136">
        <v>4814</v>
      </c>
      <c r="I2612" s="136">
        <v>41</v>
      </c>
      <c r="J2612" s="136" t="s">
        <v>202</v>
      </c>
    </row>
    <row r="2613" spans="8:10" ht="14.45">
      <c r="H2613" s="136">
        <v>4815</v>
      </c>
      <c r="I2613" s="136">
        <v>41</v>
      </c>
      <c r="J2613" s="136" t="s">
        <v>202</v>
      </c>
    </row>
    <row r="2614" spans="8:10" ht="14.45">
      <c r="H2614" s="136">
        <v>4816</v>
      </c>
      <c r="I2614" s="136">
        <v>41</v>
      </c>
      <c r="J2614" s="136" t="s">
        <v>202</v>
      </c>
    </row>
    <row r="2615" spans="8:10" ht="14.45">
      <c r="H2615" s="136">
        <v>4817</v>
      </c>
      <c r="I2615" s="136">
        <v>41</v>
      </c>
      <c r="J2615" s="136" t="s">
        <v>202</v>
      </c>
    </row>
    <row r="2616" spans="8:10" ht="14.45">
      <c r="H2616" s="136">
        <v>4818</v>
      </c>
      <c r="I2616" s="136">
        <v>41</v>
      </c>
      <c r="J2616" s="136" t="s">
        <v>202</v>
      </c>
    </row>
    <row r="2617" spans="8:10" ht="14.45">
      <c r="H2617" s="136">
        <v>4819</v>
      </c>
      <c r="I2617" s="136">
        <v>41</v>
      </c>
      <c r="J2617" s="136" t="s">
        <v>202</v>
      </c>
    </row>
    <row r="2618" spans="8:10" ht="14.45">
      <c r="H2618" s="136">
        <v>4820</v>
      </c>
      <c r="I2618" s="136">
        <v>38</v>
      </c>
      <c r="J2618" s="136" t="s">
        <v>202</v>
      </c>
    </row>
    <row r="2619" spans="8:10" ht="14.45">
      <c r="H2619" s="136">
        <v>4821</v>
      </c>
      <c r="I2619" s="136">
        <v>38</v>
      </c>
      <c r="J2619" s="136" t="s">
        <v>202</v>
      </c>
    </row>
    <row r="2620" spans="8:10" ht="14.45">
      <c r="H2620" s="136">
        <v>4822</v>
      </c>
      <c r="I2620" s="136">
        <v>38</v>
      </c>
      <c r="J2620" s="136" t="s">
        <v>202</v>
      </c>
    </row>
    <row r="2621" spans="8:10" ht="14.45">
      <c r="H2621" s="136">
        <v>4823</v>
      </c>
      <c r="I2621" s="136">
        <v>46</v>
      </c>
      <c r="J2621" s="136" t="s">
        <v>202</v>
      </c>
    </row>
    <row r="2622" spans="8:10" ht="14.45">
      <c r="H2622" s="136">
        <v>4824</v>
      </c>
      <c r="I2622" s="136">
        <v>46</v>
      </c>
      <c r="J2622" s="136" t="s">
        <v>202</v>
      </c>
    </row>
    <row r="2623" spans="8:10" ht="14.45">
      <c r="H2623" s="136">
        <v>4825</v>
      </c>
      <c r="I2623" s="136">
        <v>46</v>
      </c>
      <c r="J2623" s="136" t="s">
        <v>202</v>
      </c>
    </row>
    <row r="2624" spans="8:10" ht="14.45">
      <c r="H2624" s="136">
        <v>4828</v>
      </c>
      <c r="I2624" s="136">
        <v>46</v>
      </c>
      <c r="J2624" s="136" t="s">
        <v>202</v>
      </c>
    </row>
    <row r="2625" spans="8:10" ht="14.45">
      <c r="H2625" s="136">
        <v>4829</v>
      </c>
      <c r="I2625" s="136">
        <v>47</v>
      </c>
      <c r="J2625" s="136" t="s">
        <v>202</v>
      </c>
    </row>
    <row r="2626" spans="8:10" ht="14.45">
      <c r="H2626" s="136">
        <v>4830</v>
      </c>
      <c r="I2626" s="136">
        <v>46</v>
      </c>
      <c r="J2626" s="136" t="s">
        <v>202</v>
      </c>
    </row>
    <row r="2627" spans="8:10" ht="14.45">
      <c r="H2627" s="136">
        <v>4849</v>
      </c>
      <c r="I2627" s="136">
        <v>39</v>
      </c>
      <c r="J2627" s="136" t="s">
        <v>202</v>
      </c>
    </row>
    <row r="2628" spans="8:10" ht="14.45">
      <c r="H2628" s="136">
        <v>4850</v>
      </c>
      <c r="I2628" s="136">
        <v>39</v>
      </c>
      <c r="J2628" s="136" t="s">
        <v>202</v>
      </c>
    </row>
    <row r="2629" spans="8:10" ht="14.45">
      <c r="H2629" s="136">
        <v>4852</v>
      </c>
      <c r="I2629" s="136">
        <v>39</v>
      </c>
      <c r="J2629" s="136" t="s">
        <v>202</v>
      </c>
    </row>
    <row r="2630" spans="8:10" ht="14.45">
      <c r="H2630" s="136">
        <v>4854</v>
      </c>
      <c r="I2630" s="136">
        <v>39</v>
      </c>
      <c r="J2630" s="136" t="s">
        <v>202</v>
      </c>
    </row>
    <row r="2631" spans="8:10" ht="14.45">
      <c r="H2631" s="136">
        <v>4855</v>
      </c>
      <c r="I2631" s="136">
        <v>39</v>
      </c>
      <c r="J2631" s="136" t="s">
        <v>202</v>
      </c>
    </row>
    <row r="2632" spans="8:10" ht="14.45">
      <c r="H2632" s="136">
        <v>4856</v>
      </c>
      <c r="I2632" s="136">
        <v>39</v>
      </c>
      <c r="J2632" s="136" t="s">
        <v>202</v>
      </c>
    </row>
    <row r="2633" spans="8:10" ht="14.45">
      <c r="H2633" s="136">
        <v>4857</v>
      </c>
      <c r="I2633" s="136">
        <v>39</v>
      </c>
      <c r="J2633" s="136" t="s">
        <v>202</v>
      </c>
    </row>
    <row r="2634" spans="8:10" ht="14.45">
      <c r="H2634" s="136">
        <v>4858</v>
      </c>
      <c r="I2634" s="136">
        <v>39</v>
      </c>
      <c r="J2634" s="136" t="s">
        <v>202</v>
      </c>
    </row>
    <row r="2635" spans="8:10" ht="14.45">
      <c r="H2635" s="136">
        <v>4859</v>
      </c>
      <c r="I2635" s="136">
        <v>39</v>
      </c>
      <c r="J2635" s="136" t="s">
        <v>202</v>
      </c>
    </row>
    <row r="2636" spans="8:10" ht="14.45">
      <c r="H2636" s="136">
        <v>4860</v>
      </c>
      <c r="I2636" s="136">
        <v>39</v>
      </c>
      <c r="J2636" s="136" t="s">
        <v>202</v>
      </c>
    </row>
    <row r="2637" spans="8:10" ht="14.45">
      <c r="H2637" s="136">
        <v>4861</v>
      </c>
      <c r="I2637" s="136">
        <v>39</v>
      </c>
      <c r="J2637" s="136" t="s">
        <v>202</v>
      </c>
    </row>
    <row r="2638" spans="8:10" ht="14.45">
      <c r="H2638" s="136">
        <v>4865</v>
      </c>
      <c r="I2638" s="136">
        <v>39</v>
      </c>
      <c r="J2638" s="136" t="s">
        <v>202</v>
      </c>
    </row>
    <row r="2639" spans="8:10" ht="14.45">
      <c r="H2639" s="136">
        <v>4868</v>
      </c>
      <c r="I2639" s="136">
        <v>39</v>
      </c>
      <c r="J2639" s="136" t="s">
        <v>202</v>
      </c>
    </row>
    <row r="2640" spans="8:10" ht="14.45">
      <c r="H2640" s="136">
        <v>4869</v>
      </c>
      <c r="I2640" s="136">
        <v>39</v>
      </c>
      <c r="J2640" s="136" t="s">
        <v>202</v>
      </c>
    </row>
    <row r="2641" spans="8:10" ht="14.45">
      <c r="H2641" s="136">
        <v>4870</v>
      </c>
      <c r="I2641" s="136">
        <v>39</v>
      </c>
      <c r="J2641" s="136" t="s">
        <v>202</v>
      </c>
    </row>
    <row r="2642" spans="8:10" ht="14.45">
      <c r="H2642" s="136">
        <v>4871</v>
      </c>
      <c r="I2642" s="136">
        <v>39</v>
      </c>
      <c r="J2642" s="136" t="s">
        <v>202</v>
      </c>
    </row>
    <row r="2643" spans="8:10" ht="14.45">
      <c r="H2643" s="136">
        <v>4872</v>
      </c>
      <c r="I2643" s="136">
        <v>39</v>
      </c>
      <c r="J2643" s="136" t="s">
        <v>202</v>
      </c>
    </row>
    <row r="2644" spans="8:10" ht="14.45">
      <c r="H2644" s="136">
        <v>4873</v>
      </c>
      <c r="I2644" s="136">
        <v>39</v>
      </c>
      <c r="J2644" s="136" t="s">
        <v>202</v>
      </c>
    </row>
    <row r="2645" spans="8:10" ht="14.45">
      <c r="H2645" s="136">
        <v>4874</v>
      </c>
      <c r="I2645" s="136">
        <v>36</v>
      </c>
      <c r="J2645" s="136" t="s">
        <v>202</v>
      </c>
    </row>
    <row r="2646" spans="8:10" ht="14.45">
      <c r="H2646" s="136">
        <v>4875</v>
      </c>
      <c r="I2646" s="136">
        <v>36</v>
      </c>
      <c r="J2646" s="136" t="s">
        <v>202</v>
      </c>
    </row>
    <row r="2647" spans="8:10" ht="14.45">
      <c r="H2647" s="136">
        <v>4876</v>
      </c>
      <c r="I2647" s="136">
        <v>36</v>
      </c>
      <c r="J2647" s="136" t="s">
        <v>202</v>
      </c>
    </row>
    <row r="2648" spans="8:10" ht="14.45">
      <c r="H2648" s="136">
        <v>4877</v>
      </c>
      <c r="I2648" s="136">
        <v>36</v>
      </c>
      <c r="J2648" s="136" t="s">
        <v>202</v>
      </c>
    </row>
    <row r="2649" spans="8:10" ht="14.45">
      <c r="H2649" s="136">
        <v>4878</v>
      </c>
      <c r="I2649" s="136">
        <v>39</v>
      </c>
      <c r="J2649" s="136" t="s">
        <v>202</v>
      </c>
    </row>
    <row r="2650" spans="8:10" ht="14.45">
      <c r="H2650" s="136">
        <v>4879</v>
      </c>
      <c r="I2650" s="136">
        <v>39</v>
      </c>
      <c r="J2650" s="136" t="s">
        <v>202</v>
      </c>
    </row>
    <row r="2651" spans="8:10" ht="14.45">
      <c r="H2651" s="136">
        <v>4880</v>
      </c>
      <c r="I2651" s="136">
        <v>39</v>
      </c>
      <c r="J2651" s="136" t="s">
        <v>202</v>
      </c>
    </row>
    <row r="2652" spans="8:10" ht="14.45">
      <c r="H2652" s="136">
        <v>4882</v>
      </c>
      <c r="I2652" s="136">
        <v>39</v>
      </c>
      <c r="J2652" s="136" t="s">
        <v>202</v>
      </c>
    </row>
    <row r="2653" spans="8:10" ht="14.45">
      <c r="H2653" s="136">
        <v>4883</v>
      </c>
      <c r="I2653" s="136">
        <v>39</v>
      </c>
      <c r="J2653" s="136" t="s">
        <v>202</v>
      </c>
    </row>
    <row r="2654" spans="8:10" ht="14.45">
      <c r="H2654" s="136">
        <v>4884</v>
      </c>
      <c r="I2654" s="136">
        <v>39</v>
      </c>
      <c r="J2654" s="136" t="s">
        <v>202</v>
      </c>
    </row>
    <row r="2655" spans="8:10" ht="14.45">
      <c r="H2655" s="136">
        <v>4885</v>
      </c>
      <c r="I2655" s="136">
        <v>39</v>
      </c>
      <c r="J2655" s="136" t="s">
        <v>202</v>
      </c>
    </row>
    <row r="2656" spans="8:10" ht="14.45">
      <c r="H2656" s="136">
        <v>4886</v>
      </c>
      <c r="I2656" s="136">
        <v>39</v>
      </c>
      <c r="J2656" s="136" t="s">
        <v>202</v>
      </c>
    </row>
    <row r="2657" spans="8:10" ht="14.45">
      <c r="H2657" s="136">
        <v>4887</v>
      </c>
      <c r="I2657" s="136">
        <v>39</v>
      </c>
      <c r="J2657" s="136" t="s">
        <v>202</v>
      </c>
    </row>
    <row r="2658" spans="8:10" ht="14.45">
      <c r="H2658" s="136">
        <v>4888</v>
      </c>
      <c r="I2658" s="136">
        <v>39</v>
      </c>
      <c r="J2658" s="136" t="s">
        <v>202</v>
      </c>
    </row>
    <row r="2659" spans="8:10" ht="14.45">
      <c r="H2659" s="136">
        <v>4890</v>
      </c>
      <c r="I2659" s="136">
        <v>39</v>
      </c>
      <c r="J2659" s="136" t="s">
        <v>202</v>
      </c>
    </row>
    <row r="2660" spans="8:10" ht="14.45">
      <c r="H2660" s="136">
        <v>4891</v>
      </c>
      <c r="I2660" s="136">
        <v>39</v>
      </c>
      <c r="J2660" s="136" t="s">
        <v>202</v>
      </c>
    </row>
    <row r="2661" spans="8:10" ht="14.45">
      <c r="H2661" s="136">
        <v>4892</v>
      </c>
      <c r="I2661" s="136">
        <v>39</v>
      </c>
      <c r="J2661" s="136" t="s">
        <v>202</v>
      </c>
    </row>
    <row r="2662" spans="8:10" ht="14.45">
      <c r="H2662" s="136">
        <v>4895</v>
      </c>
      <c r="I2662" s="136">
        <v>39</v>
      </c>
      <c r="J2662" s="136" t="s">
        <v>202</v>
      </c>
    </row>
    <row r="2663" spans="8:10" ht="14.45">
      <c r="H2663" s="136">
        <v>5000</v>
      </c>
      <c r="I2663" s="136">
        <v>33</v>
      </c>
      <c r="J2663" s="136" t="s">
        <v>203</v>
      </c>
    </row>
    <row r="2664" spans="8:10" ht="14.45">
      <c r="H2664" s="136">
        <v>5001</v>
      </c>
      <c r="I2664" s="136">
        <v>33</v>
      </c>
      <c r="J2664" s="136" t="s">
        <v>203</v>
      </c>
    </row>
    <row r="2665" spans="8:10" ht="14.45">
      <c r="H2665" s="136">
        <v>5005</v>
      </c>
      <c r="I2665" s="136">
        <v>33</v>
      </c>
      <c r="J2665" s="136" t="s">
        <v>203</v>
      </c>
    </row>
    <row r="2666" spans="8:10" ht="14.45">
      <c r="H2666" s="136">
        <v>5006</v>
      </c>
      <c r="I2666" s="136">
        <v>33</v>
      </c>
      <c r="J2666" s="136" t="s">
        <v>203</v>
      </c>
    </row>
    <row r="2667" spans="8:10" ht="14.45">
      <c r="H2667" s="136">
        <v>5007</v>
      </c>
      <c r="I2667" s="136">
        <v>33</v>
      </c>
      <c r="J2667" s="136" t="s">
        <v>203</v>
      </c>
    </row>
    <row r="2668" spans="8:10" ht="14.45">
      <c r="H2668" s="136">
        <v>5008</v>
      </c>
      <c r="I2668" s="136">
        <v>33</v>
      </c>
      <c r="J2668" s="136" t="s">
        <v>203</v>
      </c>
    </row>
    <row r="2669" spans="8:10" ht="14.45">
      <c r="H2669" s="136">
        <v>5009</v>
      </c>
      <c r="I2669" s="136">
        <v>33</v>
      </c>
      <c r="J2669" s="136" t="s">
        <v>203</v>
      </c>
    </row>
    <row r="2670" spans="8:10" ht="14.45">
      <c r="H2670" s="136">
        <v>5010</v>
      </c>
      <c r="I2670" s="136">
        <v>33</v>
      </c>
      <c r="J2670" s="136" t="s">
        <v>203</v>
      </c>
    </row>
    <row r="2671" spans="8:10" ht="14.45">
      <c r="H2671" s="136">
        <v>5011</v>
      </c>
      <c r="I2671" s="136">
        <v>33</v>
      </c>
      <c r="J2671" s="136" t="s">
        <v>203</v>
      </c>
    </row>
    <row r="2672" spans="8:10" ht="14.45">
      <c r="H2672" s="136">
        <v>5012</v>
      </c>
      <c r="I2672" s="136">
        <v>33</v>
      </c>
      <c r="J2672" s="136" t="s">
        <v>203</v>
      </c>
    </row>
    <row r="2673" spans="8:10" ht="14.45">
      <c r="H2673" s="136">
        <v>5013</v>
      </c>
      <c r="I2673" s="136">
        <v>33</v>
      </c>
      <c r="J2673" s="136" t="s">
        <v>203</v>
      </c>
    </row>
    <row r="2674" spans="8:10" ht="14.45">
      <c r="H2674" s="136">
        <v>5014</v>
      </c>
      <c r="I2674" s="136">
        <v>33</v>
      </c>
      <c r="J2674" s="136" t="s">
        <v>203</v>
      </c>
    </row>
    <row r="2675" spans="8:10" ht="14.45">
      <c r="H2675" s="136">
        <v>5015</v>
      </c>
      <c r="I2675" s="136">
        <v>33</v>
      </c>
      <c r="J2675" s="136" t="s">
        <v>203</v>
      </c>
    </row>
    <row r="2676" spans="8:10" ht="14.45">
      <c r="H2676" s="136">
        <v>5016</v>
      </c>
      <c r="I2676" s="136">
        <v>33</v>
      </c>
      <c r="J2676" s="136" t="s">
        <v>203</v>
      </c>
    </row>
    <row r="2677" spans="8:10" ht="14.45">
      <c r="H2677" s="136">
        <v>5017</v>
      </c>
      <c r="I2677" s="136">
        <v>33</v>
      </c>
      <c r="J2677" s="136" t="s">
        <v>203</v>
      </c>
    </row>
    <row r="2678" spans="8:10" ht="14.45">
      <c r="H2678" s="136">
        <v>5018</v>
      </c>
      <c r="I2678" s="136">
        <v>33</v>
      </c>
      <c r="J2678" s="136" t="s">
        <v>203</v>
      </c>
    </row>
    <row r="2679" spans="8:10" ht="14.45">
      <c r="H2679" s="136">
        <v>5019</v>
      </c>
      <c r="I2679" s="136">
        <v>33</v>
      </c>
      <c r="J2679" s="136" t="s">
        <v>203</v>
      </c>
    </row>
    <row r="2680" spans="8:10" ht="14.45">
      <c r="H2680" s="136">
        <v>5020</v>
      </c>
      <c r="I2680" s="136">
        <v>33</v>
      </c>
      <c r="J2680" s="136" t="s">
        <v>203</v>
      </c>
    </row>
    <row r="2681" spans="8:10" ht="14.45">
      <c r="H2681" s="136">
        <v>5021</v>
      </c>
      <c r="I2681" s="136">
        <v>33</v>
      </c>
      <c r="J2681" s="136" t="s">
        <v>203</v>
      </c>
    </row>
    <row r="2682" spans="8:10" ht="14.45">
      <c r="H2682" s="136">
        <v>5022</v>
      </c>
      <c r="I2682" s="136">
        <v>33</v>
      </c>
      <c r="J2682" s="136" t="s">
        <v>203</v>
      </c>
    </row>
    <row r="2683" spans="8:10" ht="14.45">
      <c r="H2683" s="136">
        <v>5023</v>
      </c>
      <c r="I2683" s="136">
        <v>33</v>
      </c>
      <c r="J2683" s="136" t="s">
        <v>203</v>
      </c>
    </row>
    <row r="2684" spans="8:10" ht="14.45">
      <c r="H2684" s="136">
        <v>5024</v>
      </c>
      <c r="I2684" s="136">
        <v>33</v>
      </c>
      <c r="J2684" s="136" t="s">
        <v>203</v>
      </c>
    </row>
    <row r="2685" spans="8:10" ht="14.45">
      <c r="H2685" s="136">
        <v>5025</v>
      </c>
      <c r="I2685" s="136">
        <v>33</v>
      </c>
      <c r="J2685" s="136" t="s">
        <v>203</v>
      </c>
    </row>
    <row r="2686" spans="8:10" ht="14.45">
      <c r="H2686" s="136">
        <v>5031</v>
      </c>
      <c r="I2686" s="136">
        <v>33</v>
      </c>
      <c r="J2686" s="136" t="s">
        <v>203</v>
      </c>
    </row>
    <row r="2687" spans="8:10" ht="14.45">
      <c r="H2687" s="136">
        <v>5032</v>
      </c>
      <c r="I2687" s="136">
        <v>33</v>
      </c>
      <c r="J2687" s="136" t="s">
        <v>203</v>
      </c>
    </row>
    <row r="2688" spans="8:10" ht="14.45">
      <c r="H2688" s="136">
        <v>5033</v>
      </c>
      <c r="I2688" s="136">
        <v>33</v>
      </c>
      <c r="J2688" s="136" t="s">
        <v>203</v>
      </c>
    </row>
    <row r="2689" spans="8:10" ht="14.45">
      <c r="H2689" s="136">
        <v>5034</v>
      </c>
      <c r="I2689" s="136">
        <v>33</v>
      </c>
      <c r="J2689" s="136" t="s">
        <v>203</v>
      </c>
    </row>
    <row r="2690" spans="8:10" ht="14.45">
      <c r="H2690" s="136">
        <v>5035</v>
      </c>
      <c r="I2690" s="136">
        <v>33</v>
      </c>
      <c r="J2690" s="136" t="s">
        <v>203</v>
      </c>
    </row>
    <row r="2691" spans="8:10" ht="14.45">
      <c r="H2691" s="136">
        <v>5037</v>
      </c>
      <c r="I2691" s="136">
        <v>33</v>
      </c>
      <c r="J2691" s="136" t="s">
        <v>203</v>
      </c>
    </row>
    <row r="2692" spans="8:10" ht="14.45">
      <c r="H2692" s="136">
        <v>5038</v>
      </c>
      <c r="I2692" s="136">
        <v>33</v>
      </c>
      <c r="J2692" s="136" t="s">
        <v>203</v>
      </c>
    </row>
    <row r="2693" spans="8:10" ht="14.45">
      <c r="H2693" s="136">
        <v>5039</v>
      </c>
      <c r="I2693" s="136">
        <v>33</v>
      </c>
      <c r="J2693" s="136" t="s">
        <v>203</v>
      </c>
    </row>
    <row r="2694" spans="8:10" ht="14.45">
      <c r="H2694" s="136">
        <v>5040</v>
      </c>
      <c r="I2694" s="136">
        <v>33</v>
      </c>
      <c r="J2694" s="136" t="s">
        <v>203</v>
      </c>
    </row>
    <row r="2695" spans="8:10" ht="14.45">
      <c r="H2695" s="136">
        <v>5041</v>
      </c>
      <c r="I2695" s="136">
        <v>33</v>
      </c>
      <c r="J2695" s="136" t="s">
        <v>203</v>
      </c>
    </row>
    <row r="2696" spans="8:10" ht="14.45">
      <c r="H2696" s="136">
        <v>5042</v>
      </c>
      <c r="I2696" s="136">
        <v>33</v>
      </c>
      <c r="J2696" s="136" t="s">
        <v>203</v>
      </c>
    </row>
    <row r="2697" spans="8:10" ht="14.45">
      <c r="H2697" s="136">
        <v>5043</v>
      </c>
      <c r="I2697" s="136">
        <v>33</v>
      </c>
      <c r="J2697" s="136" t="s">
        <v>203</v>
      </c>
    </row>
    <row r="2698" spans="8:10" ht="14.45">
      <c r="H2698" s="136">
        <v>5044</v>
      </c>
      <c r="I2698" s="136">
        <v>33</v>
      </c>
      <c r="J2698" s="136" t="s">
        <v>203</v>
      </c>
    </row>
    <row r="2699" spans="8:10" ht="14.45">
      <c r="H2699" s="136">
        <v>5045</v>
      </c>
      <c r="I2699" s="136">
        <v>33</v>
      </c>
      <c r="J2699" s="136" t="s">
        <v>203</v>
      </c>
    </row>
    <row r="2700" spans="8:10" ht="14.45">
      <c r="H2700" s="136">
        <v>5046</v>
      </c>
      <c r="I2700" s="136">
        <v>33</v>
      </c>
      <c r="J2700" s="136" t="s">
        <v>203</v>
      </c>
    </row>
    <row r="2701" spans="8:10" ht="14.45">
      <c r="H2701" s="136">
        <v>5047</v>
      </c>
      <c r="I2701" s="136">
        <v>33</v>
      </c>
      <c r="J2701" s="136" t="s">
        <v>203</v>
      </c>
    </row>
    <row r="2702" spans="8:10" ht="14.45">
      <c r="H2702" s="136">
        <v>5048</v>
      </c>
      <c r="I2702" s="136">
        <v>33</v>
      </c>
      <c r="J2702" s="136" t="s">
        <v>203</v>
      </c>
    </row>
    <row r="2703" spans="8:10" ht="14.45">
      <c r="H2703" s="136">
        <v>5049</v>
      </c>
      <c r="I2703" s="136">
        <v>33</v>
      </c>
      <c r="J2703" s="136" t="s">
        <v>203</v>
      </c>
    </row>
    <row r="2704" spans="8:10" ht="14.45">
      <c r="H2704" s="136">
        <v>5050</v>
      </c>
      <c r="I2704" s="136">
        <v>33</v>
      </c>
      <c r="J2704" s="136" t="s">
        <v>203</v>
      </c>
    </row>
    <row r="2705" spans="8:10" ht="14.45">
      <c r="H2705" s="136">
        <v>5051</v>
      </c>
      <c r="I2705" s="136">
        <v>33</v>
      </c>
      <c r="J2705" s="136" t="s">
        <v>203</v>
      </c>
    </row>
    <row r="2706" spans="8:10" ht="14.45">
      <c r="H2706" s="136">
        <v>5052</v>
      </c>
      <c r="I2706" s="136">
        <v>33</v>
      </c>
      <c r="J2706" s="136" t="s">
        <v>203</v>
      </c>
    </row>
    <row r="2707" spans="8:10" ht="14.45">
      <c r="H2707" s="136">
        <v>5061</v>
      </c>
      <c r="I2707" s="136">
        <v>33</v>
      </c>
      <c r="J2707" s="136" t="s">
        <v>203</v>
      </c>
    </row>
    <row r="2708" spans="8:10" ht="14.45">
      <c r="H2708" s="136">
        <v>5062</v>
      </c>
      <c r="I2708" s="136">
        <v>33</v>
      </c>
      <c r="J2708" s="136" t="s">
        <v>203</v>
      </c>
    </row>
    <row r="2709" spans="8:10" ht="14.45">
      <c r="H2709" s="136">
        <v>5063</v>
      </c>
      <c r="I2709" s="136">
        <v>33</v>
      </c>
      <c r="J2709" s="136" t="s">
        <v>203</v>
      </c>
    </row>
    <row r="2710" spans="8:10" ht="14.45">
      <c r="H2710" s="136">
        <v>5064</v>
      </c>
      <c r="I2710" s="136">
        <v>33</v>
      </c>
      <c r="J2710" s="136" t="s">
        <v>203</v>
      </c>
    </row>
    <row r="2711" spans="8:10" ht="14.45">
      <c r="H2711" s="136">
        <v>5065</v>
      </c>
      <c r="I2711" s="136">
        <v>33</v>
      </c>
      <c r="J2711" s="136" t="s">
        <v>203</v>
      </c>
    </row>
    <row r="2712" spans="8:10" ht="14.45">
      <c r="H2712" s="136">
        <v>5066</v>
      </c>
      <c r="I2712" s="136">
        <v>33</v>
      </c>
      <c r="J2712" s="136" t="s">
        <v>203</v>
      </c>
    </row>
    <row r="2713" spans="8:10" ht="14.45">
      <c r="H2713" s="136">
        <v>5067</v>
      </c>
      <c r="I2713" s="136">
        <v>33</v>
      </c>
      <c r="J2713" s="136" t="s">
        <v>203</v>
      </c>
    </row>
    <row r="2714" spans="8:10" ht="14.45">
      <c r="H2714" s="136">
        <v>5068</v>
      </c>
      <c r="I2714" s="136">
        <v>33</v>
      </c>
      <c r="J2714" s="136" t="s">
        <v>203</v>
      </c>
    </row>
    <row r="2715" spans="8:10" ht="14.45">
      <c r="H2715" s="136">
        <v>5069</v>
      </c>
      <c r="I2715" s="136">
        <v>33</v>
      </c>
      <c r="J2715" s="136" t="s">
        <v>203</v>
      </c>
    </row>
    <row r="2716" spans="8:10" ht="14.45">
      <c r="H2716" s="136">
        <v>5070</v>
      </c>
      <c r="I2716" s="136">
        <v>33</v>
      </c>
      <c r="J2716" s="136" t="s">
        <v>203</v>
      </c>
    </row>
    <row r="2717" spans="8:10" ht="14.45">
      <c r="H2717" s="136">
        <v>5071</v>
      </c>
      <c r="I2717" s="136">
        <v>33</v>
      </c>
      <c r="J2717" s="136" t="s">
        <v>203</v>
      </c>
    </row>
    <row r="2718" spans="8:10" ht="14.45">
      <c r="H2718" s="136">
        <v>5072</v>
      </c>
      <c r="I2718" s="136">
        <v>33</v>
      </c>
      <c r="J2718" s="136" t="s">
        <v>203</v>
      </c>
    </row>
    <row r="2719" spans="8:10" ht="14.45">
      <c r="H2719" s="136">
        <v>5073</v>
      </c>
      <c r="I2719" s="136">
        <v>33</v>
      </c>
      <c r="J2719" s="136" t="s">
        <v>203</v>
      </c>
    </row>
    <row r="2720" spans="8:10" ht="14.45">
      <c r="H2720" s="136">
        <v>5074</v>
      </c>
      <c r="I2720" s="136">
        <v>33</v>
      </c>
      <c r="J2720" s="136" t="s">
        <v>203</v>
      </c>
    </row>
    <row r="2721" spans="8:10" ht="14.45">
      <c r="H2721" s="136">
        <v>5075</v>
      </c>
      <c r="I2721" s="136">
        <v>33</v>
      </c>
      <c r="J2721" s="136" t="s">
        <v>203</v>
      </c>
    </row>
    <row r="2722" spans="8:10" ht="14.45">
      <c r="H2722" s="136">
        <v>5076</v>
      </c>
      <c r="I2722" s="136">
        <v>33</v>
      </c>
      <c r="J2722" s="136" t="s">
        <v>203</v>
      </c>
    </row>
    <row r="2723" spans="8:10" ht="14.45">
      <c r="H2723" s="136">
        <v>5081</v>
      </c>
      <c r="I2723" s="136">
        <v>33</v>
      </c>
      <c r="J2723" s="136" t="s">
        <v>203</v>
      </c>
    </row>
    <row r="2724" spans="8:10" ht="14.45">
      <c r="H2724" s="136">
        <v>5082</v>
      </c>
      <c r="I2724" s="136">
        <v>33</v>
      </c>
      <c r="J2724" s="136" t="s">
        <v>203</v>
      </c>
    </row>
    <row r="2725" spans="8:10" ht="14.45">
      <c r="H2725" s="136">
        <v>5083</v>
      </c>
      <c r="I2725" s="136">
        <v>33</v>
      </c>
      <c r="J2725" s="136" t="s">
        <v>203</v>
      </c>
    </row>
    <row r="2726" spans="8:10" ht="14.45">
      <c r="H2726" s="136">
        <v>5084</v>
      </c>
      <c r="I2726" s="136">
        <v>33</v>
      </c>
      <c r="J2726" s="136" t="s">
        <v>203</v>
      </c>
    </row>
    <row r="2727" spans="8:10" ht="14.45">
      <c r="H2727" s="136">
        <v>5085</v>
      </c>
      <c r="I2727" s="136">
        <v>33</v>
      </c>
      <c r="J2727" s="136" t="s">
        <v>203</v>
      </c>
    </row>
    <row r="2728" spans="8:10" ht="14.45">
      <c r="H2728" s="136">
        <v>5086</v>
      </c>
      <c r="I2728" s="136">
        <v>33</v>
      </c>
      <c r="J2728" s="136" t="s">
        <v>203</v>
      </c>
    </row>
    <row r="2729" spans="8:10" ht="14.45">
      <c r="H2729" s="136">
        <v>5087</v>
      </c>
      <c r="I2729" s="136">
        <v>33</v>
      </c>
      <c r="J2729" s="136" t="s">
        <v>203</v>
      </c>
    </row>
    <row r="2730" spans="8:10" ht="14.45">
      <c r="H2730" s="136">
        <v>5088</v>
      </c>
      <c r="I2730" s="136">
        <v>33</v>
      </c>
      <c r="J2730" s="136" t="s">
        <v>203</v>
      </c>
    </row>
    <row r="2731" spans="8:10" ht="14.45">
      <c r="H2731" s="136">
        <v>5089</v>
      </c>
      <c r="I2731" s="136">
        <v>33</v>
      </c>
      <c r="J2731" s="136" t="s">
        <v>203</v>
      </c>
    </row>
    <row r="2732" spans="8:10" ht="14.45">
      <c r="H2732" s="136">
        <v>5090</v>
      </c>
      <c r="I2732" s="136">
        <v>33</v>
      </c>
      <c r="J2732" s="136" t="s">
        <v>203</v>
      </c>
    </row>
    <row r="2733" spans="8:10" ht="14.45">
      <c r="H2733" s="136">
        <v>5091</v>
      </c>
      <c r="I2733" s="136">
        <v>33</v>
      </c>
      <c r="J2733" s="136" t="s">
        <v>203</v>
      </c>
    </row>
    <row r="2734" spans="8:10" ht="14.45">
      <c r="H2734" s="136">
        <v>5092</v>
      </c>
      <c r="I2734" s="136">
        <v>33</v>
      </c>
      <c r="J2734" s="136" t="s">
        <v>203</v>
      </c>
    </row>
    <row r="2735" spans="8:10" ht="14.45">
      <c r="H2735" s="136">
        <v>5093</v>
      </c>
      <c r="I2735" s="136">
        <v>33</v>
      </c>
      <c r="J2735" s="136" t="s">
        <v>203</v>
      </c>
    </row>
    <row r="2736" spans="8:10" ht="14.45">
      <c r="H2736" s="136">
        <v>5094</v>
      </c>
      <c r="I2736" s="136">
        <v>33</v>
      </c>
      <c r="J2736" s="136" t="s">
        <v>203</v>
      </c>
    </row>
    <row r="2737" spans="8:10" ht="14.45">
      <c r="H2737" s="136">
        <v>5095</v>
      </c>
      <c r="I2737" s="136">
        <v>33</v>
      </c>
      <c r="J2737" s="136" t="s">
        <v>203</v>
      </c>
    </row>
    <row r="2738" spans="8:10" ht="14.45">
      <c r="H2738" s="136">
        <v>5096</v>
      </c>
      <c r="I2738" s="136">
        <v>33</v>
      </c>
      <c r="J2738" s="136" t="s">
        <v>203</v>
      </c>
    </row>
    <row r="2739" spans="8:10" ht="14.45">
      <c r="H2739" s="136">
        <v>5097</v>
      </c>
      <c r="I2739" s="136">
        <v>33</v>
      </c>
      <c r="J2739" s="136" t="s">
        <v>203</v>
      </c>
    </row>
    <row r="2740" spans="8:10" ht="14.45">
      <c r="H2740" s="136">
        <v>5098</v>
      </c>
      <c r="I2740" s="136">
        <v>33</v>
      </c>
      <c r="J2740" s="136" t="s">
        <v>203</v>
      </c>
    </row>
    <row r="2741" spans="8:10" ht="14.45">
      <c r="H2741" s="136">
        <v>5106</v>
      </c>
      <c r="I2741" s="136">
        <v>33</v>
      </c>
      <c r="J2741" s="136" t="s">
        <v>203</v>
      </c>
    </row>
    <row r="2742" spans="8:10" ht="14.45">
      <c r="H2742" s="136">
        <v>5107</v>
      </c>
      <c r="I2742" s="136">
        <v>33</v>
      </c>
      <c r="J2742" s="136" t="s">
        <v>203</v>
      </c>
    </row>
    <row r="2743" spans="8:10" ht="14.45">
      <c r="H2743" s="136">
        <v>5108</v>
      </c>
      <c r="I2743" s="136">
        <v>33</v>
      </c>
      <c r="J2743" s="136" t="s">
        <v>203</v>
      </c>
    </row>
    <row r="2744" spans="8:10" ht="14.45">
      <c r="H2744" s="136">
        <v>5109</v>
      </c>
      <c r="I2744" s="136">
        <v>33</v>
      </c>
      <c r="J2744" s="136" t="s">
        <v>203</v>
      </c>
    </row>
    <row r="2745" spans="8:10" ht="14.45">
      <c r="H2745" s="136">
        <v>5110</v>
      </c>
      <c r="I2745" s="136">
        <v>33</v>
      </c>
      <c r="J2745" s="136" t="s">
        <v>203</v>
      </c>
    </row>
    <row r="2746" spans="8:10" ht="14.45">
      <c r="H2746" s="136">
        <v>5111</v>
      </c>
      <c r="I2746" s="136">
        <v>33</v>
      </c>
      <c r="J2746" s="136" t="s">
        <v>203</v>
      </c>
    </row>
    <row r="2747" spans="8:10" ht="14.45">
      <c r="H2747" s="136">
        <v>5112</v>
      </c>
      <c r="I2747" s="136">
        <v>33</v>
      </c>
      <c r="J2747" s="136" t="s">
        <v>203</v>
      </c>
    </row>
    <row r="2748" spans="8:10" ht="14.45">
      <c r="H2748" s="136">
        <v>5113</v>
      </c>
      <c r="I2748" s="136">
        <v>33</v>
      </c>
      <c r="J2748" s="136" t="s">
        <v>203</v>
      </c>
    </row>
    <row r="2749" spans="8:10" ht="14.45">
      <c r="H2749" s="136">
        <v>5114</v>
      </c>
      <c r="I2749" s="136">
        <v>33</v>
      </c>
      <c r="J2749" s="136" t="s">
        <v>203</v>
      </c>
    </row>
    <row r="2750" spans="8:10" ht="14.45">
      <c r="H2750" s="136">
        <v>5115</v>
      </c>
      <c r="I2750" s="136">
        <v>33</v>
      </c>
      <c r="J2750" s="136" t="s">
        <v>203</v>
      </c>
    </row>
    <row r="2751" spans="8:10" ht="14.45">
      <c r="H2751" s="136">
        <v>5116</v>
      </c>
      <c r="I2751" s="136">
        <v>33</v>
      </c>
      <c r="J2751" s="136" t="s">
        <v>203</v>
      </c>
    </row>
    <row r="2752" spans="8:10" ht="14.45">
      <c r="H2752" s="136">
        <v>5117</v>
      </c>
      <c r="I2752" s="136">
        <v>33</v>
      </c>
      <c r="J2752" s="136" t="s">
        <v>203</v>
      </c>
    </row>
    <row r="2753" spans="8:10" ht="14.45">
      <c r="H2753" s="136">
        <v>5118</v>
      </c>
      <c r="I2753" s="136">
        <v>33</v>
      </c>
      <c r="J2753" s="136" t="s">
        <v>203</v>
      </c>
    </row>
    <row r="2754" spans="8:10" ht="14.45">
      <c r="H2754" s="136">
        <v>5120</v>
      </c>
      <c r="I2754" s="136">
        <v>33</v>
      </c>
      <c r="J2754" s="136" t="s">
        <v>203</v>
      </c>
    </row>
    <row r="2755" spans="8:10" ht="14.45">
      <c r="H2755" s="136">
        <v>5121</v>
      </c>
      <c r="I2755" s="136">
        <v>33</v>
      </c>
      <c r="J2755" s="136" t="s">
        <v>203</v>
      </c>
    </row>
    <row r="2756" spans="8:10" ht="14.45">
      <c r="H2756" s="136">
        <v>5125</v>
      </c>
      <c r="I2756" s="136">
        <v>33</v>
      </c>
      <c r="J2756" s="136" t="s">
        <v>203</v>
      </c>
    </row>
    <row r="2757" spans="8:10" ht="14.45">
      <c r="H2757" s="136">
        <v>5126</v>
      </c>
      <c r="I2757" s="136">
        <v>33</v>
      </c>
      <c r="J2757" s="136" t="s">
        <v>203</v>
      </c>
    </row>
    <row r="2758" spans="8:10" ht="14.45">
      <c r="H2758" s="136">
        <v>5127</v>
      </c>
      <c r="I2758" s="136">
        <v>33</v>
      </c>
      <c r="J2758" s="136" t="s">
        <v>203</v>
      </c>
    </row>
    <row r="2759" spans="8:10" ht="14.45">
      <c r="H2759" s="136">
        <v>5131</v>
      </c>
      <c r="I2759" s="136">
        <v>33</v>
      </c>
      <c r="J2759" s="136" t="s">
        <v>203</v>
      </c>
    </row>
    <row r="2760" spans="8:10" ht="14.45">
      <c r="H2760" s="136">
        <v>5132</v>
      </c>
      <c r="I2760" s="136">
        <v>33</v>
      </c>
      <c r="J2760" s="136" t="s">
        <v>203</v>
      </c>
    </row>
    <row r="2761" spans="8:10" ht="14.45">
      <c r="H2761" s="136">
        <v>5133</v>
      </c>
      <c r="I2761" s="136">
        <v>33</v>
      </c>
      <c r="J2761" s="136" t="s">
        <v>203</v>
      </c>
    </row>
    <row r="2762" spans="8:10" ht="14.45">
      <c r="H2762" s="136">
        <v>5134</v>
      </c>
      <c r="I2762" s="136">
        <v>33</v>
      </c>
      <c r="J2762" s="136" t="s">
        <v>203</v>
      </c>
    </row>
    <row r="2763" spans="8:10" ht="14.45">
      <c r="H2763" s="136">
        <v>5136</v>
      </c>
      <c r="I2763" s="136">
        <v>33</v>
      </c>
      <c r="J2763" s="136" t="s">
        <v>203</v>
      </c>
    </row>
    <row r="2764" spans="8:10" ht="14.45">
      <c r="H2764" s="136">
        <v>5137</v>
      </c>
      <c r="I2764" s="136">
        <v>33</v>
      </c>
      <c r="J2764" s="136" t="s">
        <v>203</v>
      </c>
    </row>
    <row r="2765" spans="8:10" ht="14.45">
      <c r="H2765" s="136">
        <v>5138</v>
      </c>
      <c r="I2765" s="136">
        <v>33</v>
      </c>
      <c r="J2765" s="136" t="s">
        <v>203</v>
      </c>
    </row>
    <row r="2766" spans="8:10" ht="14.45">
      <c r="H2766" s="136">
        <v>5139</v>
      </c>
      <c r="I2766" s="136">
        <v>33</v>
      </c>
      <c r="J2766" s="136" t="s">
        <v>203</v>
      </c>
    </row>
    <row r="2767" spans="8:10" ht="14.45">
      <c r="H2767" s="136">
        <v>5140</v>
      </c>
      <c r="I2767" s="136">
        <v>33</v>
      </c>
      <c r="J2767" s="136" t="s">
        <v>203</v>
      </c>
    </row>
    <row r="2768" spans="8:10" ht="14.45">
      <c r="H2768" s="136">
        <v>5141</v>
      </c>
      <c r="I2768" s="136">
        <v>33</v>
      </c>
      <c r="J2768" s="136" t="s">
        <v>203</v>
      </c>
    </row>
    <row r="2769" spans="8:10" ht="14.45">
      <c r="H2769" s="136">
        <v>5142</v>
      </c>
      <c r="I2769" s="136">
        <v>33</v>
      </c>
      <c r="J2769" s="136" t="s">
        <v>203</v>
      </c>
    </row>
    <row r="2770" spans="8:10" ht="14.45">
      <c r="H2770" s="136">
        <v>5144</v>
      </c>
      <c r="I2770" s="136">
        <v>33</v>
      </c>
      <c r="J2770" s="136" t="s">
        <v>203</v>
      </c>
    </row>
    <row r="2771" spans="8:10" ht="14.45">
      <c r="H2771" s="136">
        <v>5150</v>
      </c>
      <c r="I2771" s="136">
        <v>33</v>
      </c>
      <c r="J2771" s="136" t="s">
        <v>203</v>
      </c>
    </row>
    <row r="2772" spans="8:10" ht="14.45">
      <c r="H2772" s="136">
        <v>5151</v>
      </c>
      <c r="I2772" s="136">
        <v>33</v>
      </c>
      <c r="J2772" s="136" t="s">
        <v>203</v>
      </c>
    </row>
    <row r="2773" spans="8:10" ht="14.45">
      <c r="H2773" s="136">
        <v>5152</v>
      </c>
      <c r="I2773" s="136">
        <v>33</v>
      </c>
      <c r="J2773" s="136" t="s">
        <v>203</v>
      </c>
    </row>
    <row r="2774" spans="8:10" ht="14.45">
      <c r="H2774" s="136">
        <v>5153</v>
      </c>
      <c r="I2774" s="136">
        <v>33</v>
      </c>
      <c r="J2774" s="136" t="s">
        <v>203</v>
      </c>
    </row>
    <row r="2775" spans="8:10" ht="14.45">
      <c r="H2775" s="136">
        <v>5154</v>
      </c>
      <c r="I2775" s="136">
        <v>33</v>
      </c>
      <c r="J2775" s="136" t="s">
        <v>203</v>
      </c>
    </row>
    <row r="2776" spans="8:10" ht="14.45">
      <c r="H2776" s="136">
        <v>5155</v>
      </c>
      <c r="I2776" s="136">
        <v>33</v>
      </c>
      <c r="J2776" s="136" t="s">
        <v>203</v>
      </c>
    </row>
    <row r="2777" spans="8:10" ht="14.45">
      <c r="H2777" s="136">
        <v>5156</v>
      </c>
      <c r="I2777" s="136">
        <v>33</v>
      </c>
      <c r="J2777" s="136" t="s">
        <v>203</v>
      </c>
    </row>
    <row r="2778" spans="8:10" ht="14.45">
      <c r="H2778" s="136">
        <v>5157</v>
      </c>
      <c r="I2778" s="136">
        <v>33</v>
      </c>
      <c r="J2778" s="136" t="s">
        <v>203</v>
      </c>
    </row>
    <row r="2779" spans="8:10" ht="14.45">
      <c r="H2779" s="136">
        <v>5158</v>
      </c>
      <c r="I2779" s="136">
        <v>33</v>
      </c>
      <c r="J2779" s="136" t="s">
        <v>203</v>
      </c>
    </row>
    <row r="2780" spans="8:10" ht="14.45">
      <c r="H2780" s="136">
        <v>5159</v>
      </c>
      <c r="I2780" s="136">
        <v>33</v>
      </c>
      <c r="J2780" s="136" t="s">
        <v>203</v>
      </c>
    </row>
    <row r="2781" spans="8:10" ht="14.45">
      <c r="H2781" s="136">
        <v>5160</v>
      </c>
      <c r="I2781" s="136">
        <v>33</v>
      </c>
      <c r="J2781" s="136" t="s">
        <v>203</v>
      </c>
    </row>
    <row r="2782" spans="8:10" ht="14.45">
      <c r="H2782" s="136">
        <v>5161</v>
      </c>
      <c r="I2782" s="136">
        <v>33</v>
      </c>
      <c r="J2782" s="136" t="s">
        <v>203</v>
      </c>
    </row>
    <row r="2783" spans="8:10" ht="14.45">
      <c r="H2783" s="136">
        <v>5162</v>
      </c>
      <c r="I2783" s="136">
        <v>33</v>
      </c>
      <c r="J2783" s="136" t="s">
        <v>203</v>
      </c>
    </row>
    <row r="2784" spans="8:10" ht="14.45">
      <c r="H2784" s="136">
        <v>5163</v>
      </c>
      <c r="I2784" s="136">
        <v>33</v>
      </c>
      <c r="J2784" s="136" t="s">
        <v>203</v>
      </c>
    </row>
    <row r="2785" spans="8:10" ht="14.45">
      <c r="H2785" s="136">
        <v>5164</v>
      </c>
      <c r="I2785" s="136">
        <v>33</v>
      </c>
      <c r="J2785" s="136" t="s">
        <v>203</v>
      </c>
    </row>
    <row r="2786" spans="8:10" ht="14.45">
      <c r="H2786" s="136">
        <v>5165</v>
      </c>
      <c r="I2786" s="136">
        <v>33</v>
      </c>
      <c r="J2786" s="136" t="s">
        <v>203</v>
      </c>
    </row>
    <row r="2787" spans="8:10" ht="14.45">
      <c r="H2787" s="136">
        <v>5166</v>
      </c>
      <c r="I2787" s="136">
        <v>33</v>
      </c>
      <c r="J2787" s="136" t="s">
        <v>203</v>
      </c>
    </row>
    <row r="2788" spans="8:10" ht="14.45">
      <c r="H2788" s="136">
        <v>5167</v>
      </c>
      <c r="I2788" s="136">
        <v>33</v>
      </c>
      <c r="J2788" s="136" t="s">
        <v>203</v>
      </c>
    </row>
    <row r="2789" spans="8:10" ht="14.45">
      <c r="H2789" s="136">
        <v>5168</v>
      </c>
      <c r="I2789" s="136">
        <v>33</v>
      </c>
      <c r="J2789" s="136" t="s">
        <v>203</v>
      </c>
    </row>
    <row r="2790" spans="8:10" ht="14.45">
      <c r="H2790" s="136">
        <v>5169</v>
      </c>
      <c r="I2790" s="136">
        <v>33</v>
      </c>
      <c r="J2790" s="136" t="s">
        <v>203</v>
      </c>
    </row>
    <row r="2791" spans="8:10" ht="14.45">
      <c r="H2791" s="136">
        <v>5170</v>
      </c>
      <c r="I2791" s="136">
        <v>33</v>
      </c>
      <c r="J2791" s="136" t="s">
        <v>203</v>
      </c>
    </row>
    <row r="2792" spans="8:10" ht="14.45">
      <c r="H2792" s="136">
        <v>5171</v>
      </c>
      <c r="I2792" s="136">
        <v>33</v>
      </c>
      <c r="J2792" s="136" t="s">
        <v>203</v>
      </c>
    </row>
    <row r="2793" spans="8:10" ht="14.45">
      <c r="H2793" s="136">
        <v>5172</v>
      </c>
      <c r="I2793" s="136">
        <v>33</v>
      </c>
      <c r="J2793" s="136" t="s">
        <v>203</v>
      </c>
    </row>
    <row r="2794" spans="8:10" ht="14.45">
      <c r="H2794" s="136">
        <v>5173</v>
      </c>
      <c r="I2794" s="136">
        <v>33</v>
      </c>
      <c r="J2794" s="136" t="s">
        <v>203</v>
      </c>
    </row>
    <row r="2795" spans="8:10" ht="14.45">
      <c r="H2795" s="136">
        <v>5174</v>
      </c>
      <c r="I2795" s="136">
        <v>33</v>
      </c>
      <c r="J2795" s="136" t="s">
        <v>203</v>
      </c>
    </row>
    <row r="2796" spans="8:10" ht="14.45">
      <c r="H2796" s="136">
        <v>5201</v>
      </c>
      <c r="I2796" s="136">
        <v>33</v>
      </c>
      <c r="J2796" s="136" t="s">
        <v>203</v>
      </c>
    </row>
    <row r="2797" spans="8:10" ht="14.45">
      <c r="H2797" s="136">
        <v>5202</v>
      </c>
      <c r="I2797" s="136">
        <v>33</v>
      </c>
      <c r="J2797" s="136" t="s">
        <v>203</v>
      </c>
    </row>
    <row r="2798" spans="8:10" ht="14.45">
      <c r="H2798" s="136">
        <v>5203</v>
      </c>
      <c r="I2798" s="136">
        <v>33</v>
      </c>
      <c r="J2798" s="136" t="s">
        <v>203</v>
      </c>
    </row>
    <row r="2799" spans="8:10" ht="14.45">
      <c r="H2799" s="136">
        <v>5204</v>
      </c>
      <c r="I2799" s="136">
        <v>33</v>
      </c>
      <c r="J2799" s="136" t="s">
        <v>203</v>
      </c>
    </row>
    <row r="2800" spans="8:10" ht="14.45">
      <c r="H2800" s="136">
        <v>5210</v>
      </c>
      <c r="I2800" s="136">
        <v>33</v>
      </c>
      <c r="J2800" s="136" t="s">
        <v>203</v>
      </c>
    </row>
    <row r="2801" spans="8:10" ht="14.45">
      <c r="H2801" s="136">
        <v>5211</v>
      </c>
      <c r="I2801" s="136">
        <v>33</v>
      </c>
      <c r="J2801" s="136" t="s">
        <v>203</v>
      </c>
    </row>
    <row r="2802" spans="8:10" ht="14.45">
      <c r="H2802" s="136">
        <v>5212</v>
      </c>
      <c r="I2802" s="136">
        <v>33</v>
      </c>
      <c r="J2802" s="136" t="s">
        <v>203</v>
      </c>
    </row>
    <row r="2803" spans="8:10" ht="14.45">
      <c r="H2803" s="136">
        <v>5213</v>
      </c>
      <c r="I2803" s="136">
        <v>33</v>
      </c>
      <c r="J2803" s="136" t="s">
        <v>203</v>
      </c>
    </row>
    <row r="2804" spans="8:10" ht="14.45">
      <c r="H2804" s="136">
        <v>5214</v>
      </c>
      <c r="I2804" s="136">
        <v>33</v>
      </c>
      <c r="J2804" s="136" t="s">
        <v>203</v>
      </c>
    </row>
    <row r="2805" spans="8:10" ht="14.45">
      <c r="H2805" s="136">
        <v>5220</v>
      </c>
      <c r="I2805" s="136">
        <v>33</v>
      </c>
      <c r="J2805" s="136" t="s">
        <v>203</v>
      </c>
    </row>
    <row r="2806" spans="8:10" ht="14.45">
      <c r="H2806" s="136">
        <v>5221</v>
      </c>
      <c r="I2806" s="136">
        <v>33</v>
      </c>
      <c r="J2806" s="136" t="s">
        <v>203</v>
      </c>
    </row>
    <row r="2807" spans="8:10" ht="14.45">
      <c r="H2807" s="136">
        <v>5222</v>
      </c>
      <c r="I2807" s="136">
        <v>33</v>
      </c>
      <c r="J2807" s="136" t="s">
        <v>203</v>
      </c>
    </row>
    <row r="2808" spans="8:10" ht="14.45">
      <c r="H2808" s="136">
        <v>5223</v>
      </c>
      <c r="I2808" s="136">
        <v>33</v>
      </c>
      <c r="J2808" s="136" t="s">
        <v>203</v>
      </c>
    </row>
    <row r="2809" spans="8:10" ht="14.45">
      <c r="H2809" s="136">
        <v>5231</v>
      </c>
      <c r="I2809" s="136">
        <v>33</v>
      </c>
      <c r="J2809" s="136" t="s">
        <v>203</v>
      </c>
    </row>
    <row r="2810" spans="8:10" ht="14.45">
      <c r="H2810" s="136">
        <v>5232</v>
      </c>
      <c r="I2810" s="136">
        <v>33</v>
      </c>
      <c r="J2810" s="136" t="s">
        <v>203</v>
      </c>
    </row>
    <row r="2811" spans="8:10" ht="14.45">
      <c r="H2811" s="136">
        <v>5233</v>
      </c>
      <c r="I2811" s="136">
        <v>33</v>
      </c>
      <c r="J2811" s="136" t="s">
        <v>203</v>
      </c>
    </row>
    <row r="2812" spans="8:10" ht="14.45">
      <c r="H2812" s="136">
        <v>5234</v>
      </c>
      <c r="I2812" s="136">
        <v>33</v>
      </c>
      <c r="J2812" s="136" t="s">
        <v>203</v>
      </c>
    </row>
    <row r="2813" spans="8:10" ht="14.45">
      <c r="H2813" s="136">
        <v>5235</v>
      </c>
      <c r="I2813" s="136">
        <v>33</v>
      </c>
      <c r="J2813" s="136" t="s">
        <v>203</v>
      </c>
    </row>
    <row r="2814" spans="8:10" ht="14.45">
      <c r="H2814" s="136">
        <v>5236</v>
      </c>
      <c r="I2814" s="136">
        <v>33</v>
      </c>
      <c r="J2814" s="136" t="s">
        <v>203</v>
      </c>
    </row>
    <row r="2815" spans="8:10" ht="14.45">
      <c r="H2815" s="136">
        <v>5237</v>
      </c>
      <c r="I2815" s="136">
        <v>33</v>
      </c>
      <c r="J2815" s="136" t="s">
        <v>203</v>
      </c>
    </row>
    <row r="2816" spans="8:10" ht="14.45">
      <c r="H2816" s="136">
        <v>5238</v>
      </c>
      <c r="I2816" s="136">
        <v>33</v>
      </c>
      <c r="J2816" s="136" t="s">
        <v>203</v>
      </c>
    </row>
    <row r="2817" spans="8:10" ht="14.45">
      <c r="H2817" s="136">
        <v>5240</v>
      </c>
      <c r="I2817" s="136">
        <v>33</v>
      </c>
      <c r="J2817" s="136" t="s">
        <v>203</v>
      </c>
    </row>
    <row r="2818" spans="8:10" ht="14.45">
      <c r="H2818" s="136">
        <v>5241</v>
      </c>
      <c r="I2818" s="136">
        <v>33</v>
      </c>
      <c r="J2818" s="136" t="s">
        <v>203</v>
      </c>
    </row>
    <row r="2819" spans="8:10" ht="14.45">
      <c r="H2819" s="136">
        <v>5242</v>
      </c>
      <c r="I2819" s="136">
        <v>33</v>
      </c>
      <c r="J2819" s="136" t="s">
        <v>203</v>
      </c>
    </row>
    <row r="2820" spans="8:10" ht="14.45">
      <c r="H2820" s="136">
        <v>5243</v>
      </c>
      <c r="I2820" s="136">
        <v>33</v>
      </c>
      <c r="J2820" s="136" t="s">
        <v>203</v>
      </c>
    </row>
    <row r="2821" spans="8:10" ht="14.45">
      <c r="H2821" s="136">
        <v>5244</v>
      </c>
      <c r="I2821" s="136">
        <v>33</v>
      </c>
      <c r="J2821" s="136" t="s">
        <v>203</v>
      </c>
    </row>
    <row r="2822" spans="8:10" ht="14.45">
      <c r="H2822" s="136">
        <v>5245</v>
      </c>
      <c r="I2822" s="136">
        <v>33</v>
      </c>
      <c r="J2822" s="136" t="s">
        <v>203</v>
      </c>
    </row>
    <row r="2823" spans="8:10" ht="14.45">
      <c r="H2823" s="136">
        <v>5250</v>
      </c>
      <c r="I2823" s="136">
        <v>33</v>
      </c>
      <c r="J2823" s="136" t="s">
        <v>203</v>
      </c>
    </row>
    <row r="2824" spans="8:10" ht="14.45">
      <c r="H2824" s="136">
        <v>5251</v>
      </c>
      <c r="I2824" s="136">
        <v>33</v>
      </c>
      <c r="J2824" s="136" t="s">
        <v>203</v>
      </c>
    </row>
    <row r="2825" spans="8:10" ht="14.45">
      <c r="H2825" s="136">
        <v>5252</v>
      </c>
      <c r="I2825" s="136">
        <v>33</v>
      </c>
      <c r="J2825" s="136" t="s">
        <v>203</v>
      </c>
    </row>
    <row r="2826" spans="8:10" ht="14.45">
      <c r="H2826" s="136">
        <v>5253</v>
      </c>
      <c r="I2826" s="136">
        <v>33</v>
      </c>
      <c r="J2826" s="136" t="s">
        <v>203</v>
      </c>
    </row>
    <row r="2827" spans="8:10" ht="14.45">
      <c r="H2827" s="136">
        <v>5254</v>
      </c>
      <c r="I2827" s="136">
        <v>33</v>
      </c>
      <c r="J2827" s="136" t="s">
        <v>203</v>
      </c>
    </row>
    <row r="2828" spans="8:10" ht="14.45">
      <c r="H2828" s="136">
        <v>5255</v>
      </c>
      <c r="I2828" s="136">
        <v>33</v>
      </c>
      <c r="J2828" s="136" t="s">
        <v>203</v>
      </c>
    </row>
    <row r="2829" spans="8:10" ht="14.45">
      <c r="H2829" s="136">
        <v>5256</v>
      </c>
      <c r="I2829" s="136">
        <v>33</v>
      </c>
      <c r="J2829" s="136" t="s">
        <v>203</v>
      </c>
    </row>
    <row r="2830" spans="8:10" ht="14.45">
      <c r="H2830" s="136">
        <v>5259</v>
      </c>
      <c r="I2830" s="136">
        <v>34</v>
      </c>
      <c r="J2830" s="136" t="s">
        <v>203</v>
      </c>
    </row>
    <row r="2831" spans="8:10" ht="14.45">
      <c r="H2831" s="136">
        <v>5260</v>
      </c>
      <c r="I2831" s="136">
        <v>34</v>
      </c>
      <c r="J2831" s="136" t="s">
        <v>203</v>
      </c>
    </row>
    <row r="2832" spans="8:10" ht="14.45">
      <c r="H2832" s="136">
        <v>5261</v>
      </c>
      <c r="I2832" s="136">
        <v>34</v>
      </c>
      <c r="J2832" s="136" t="s">
        <v>203</v>
      </c>
    </row>
    <row r="2833" spans="8:10" ht="14.45">
      <c r="H2833" s="136">
        <v>5262</v>
      </c>
      <c r="I2833" s="136">
        <v>35</v>
      </c>
      <c r="J2833" s="136" t="s">
        <v>203</v>
      </c>
    </row>
    <row r="2834" spans="8:10" ht="14.45">
      <c r="H2834" s="136">
        <v>5263</v>
      </c>
      <c r="I2834" s="136">
        <v>35</v>
      </c>
      <c r="J2834" s="136" t="s">
        <v>203</v>
      </c>
    </row>
    <row r="2835" spans="8:10" ht="14.45">
      <c r="H2835" s="136">
        <v>5264</v>
      </c>
      <c r="I2835" s="136">
        <v>34</v>
      </c>
      <c r="J2835" s="136" t="s">
        <v>203</v>
      </c>
    </row>
    <row r="2836" spans="8:10" ht="14.45">
      <c r="H2836" s="136">
        <v>5265</v>
      </c>
      <c r="I2836" s="136">
        <v>34</v>
      </c>
      <c r="J2836" s="136" t="s">
        <v>203</v>
      </c>
    </row>
    <row r="2837" spans="8:10" ht="14.45">
      <c r="H2837" s="136">
        <v>5266</v>
      </c>
      <c r="I2837" s="136">
        <v>34</v>
      </c>
      <c r="J2837" s="136" t="s">
        <v>203</v>
      </c>
    </row>
    <row r="2838" spans="8:10" ht="14.45">
      <c r="H2838" s="136">
        <v>5267</v>
      </c>
      <c r="I2838" s="136">
        <v>35</v>
      </c>
      <c r="J2838" s="136" t="s">
        <v>203</v>
      </c>
    </row>
    <row r="2839" spans="8:10" ht="14.45">
      <c r="H2839" s="136">
        <v>5268</v>
      </c>
      <c r="I2839" s="136">
        <v>35</v>
      </c>
      <c r="J2839" s="136" t="s">
        <v>203</v>
      </c>
    </row>
    <row r="2840" spans="8:10" ht="14.45">
      <c r="H2840" s="136">
        <v>5269</v>
      </c>
      <c r="I2840" s="136">
        <v>35</v>
      </c>
      <c r="J2840" s="136" t="s">
        <v>203</v>
      </c>
    </row>
    <row r="2841" spans="8:10" ht="14.45">
      <c r="H2841" s="136">
        <v>5270</v>
      </c>
      <c r="I2841" s="136">
        <v>35</v>
      </c>
      <c r="J2841" s="136" t="s">
        <v>203</v>
      </c>
    </row>
    <row r="2842" spans="8:10" ht="14.45">
      <c r="H2842" s="136">
        <v>5271</v>
      </c>
      <c r="I2842" s="136">
        <v>35</v>
      </c>
      <c r="J2842" s="136" t="s">
        <v>203</v>
      </c>
    </row>
    <row r="2843" spans="8:10" ht="14.45">
      <c r="H2843" s="136">
        <v>5272</v>
      </c>
      <c r="I2843" s="136">
        <v>35</v>
      </c>
      <c r="J2843" s="136" t="s">
        <v>203</v>
      </c>
    </row>
    <row r="2844" spans="8:10" ht="14.45">
      <c r="H2844" s="136">
        <v>5273</v>
      </c>
      <c r="I2844" s="136">
        <v>35</v>
      </c>
      <c r="J2844" s="136" t="s">
        <v>203</v>
      </c>
    </row>
    <row r="2845" spans="8:10" ht="14.45">
      <c r="H2845" s="136">
        <v>5275</v>
      </c>
      <c r="I2845" s="136">
        <v>35</v>
      </c>
      <c r="J2845" s="136" t="s">
        <v>203</v>
      </c>
    </row>
    <row r="2846" spans="8:10" ht="14.45">
      <c r="H2846" s="136">
        <v>5276</v>
      </c>
      <c r="I2846" s="136">
        <v>35</v>
      </c>
      <c r="J2846" s="136" t="s">
        <v>203</v>
      </c>
    </row>
    <row r="2847" spans="8:10" ht="14.45">
      <c r="H2847" s="136">
        <v>5277</v>
      </c>
      <c r="I2847" s="136">
        <v>35</v>
      </c>
      <c r="J2847" s="136" t="s">
        <v>203</v>
      </c>
    </row>
    <row r="2848" spans="8:10" ht="14.45">
      <c r="H2848" s="136">
        <v>5278</v>
      </c>
      <c r="I2848" s="136">
        <v>35</v>
      </c>
      <c r="J2848" s="136" t="s">
        <v>203</v>
      </c>
    </row>
    <row r="2849" spans="8:10" ht="14.45">
      <c r="H2849" s="136">
        <v>5279</v>
      </c>
      <c r="I2849" s="136">
        <v>35</v>
      </c>
      <c r="J2849" s="136" t="s">
        <v>203</v>
      </c>
    </row>
    <row r="2850" spans="8:10" ht="14.45">
      <c r="H2850" s="136">
        <v>5280</v>
      </c>
      <c r="I2850" s="136">
        <v>35</v>
      </c>
      <c r="J2850" s="136" t="s">
        <v>203</v>
      </c>
    </row>
    <row r="2851" spans="8:10" ht="14.45">
      <c r="H2851" s="136">
        <v>5290</v>
      </c>
      <c r="I2851" s="136">
        <v>35</v>
      </c>
      <c r="J2851" s="136" t="s">
        <v>203</v>
      </c>
    </row>
    <row r="2852" spans="8:10" ht="14.45">
      <c r="H2852" s="136">
        <v>5291</v>
      </c>
      <c r="I2852" s="136">
        <v>35</v>
      </c>
      <c r="J2852" s="136" t="s">
        <v>203</v>
      </c>
    </row>
    <row r="2853" spans="8:10" ht="14.45">
      <c r="H2853" s="136">
        <v>5301</v>
      </c>
      <c r="I2853" s="136">
        <v>34</v>
      </c>
      <c r="J2853" s="136" t="s">
        <v>203</v>
      </c>
    </row>
    <row r="2854" spans="8:10" ht="14.45">
      <c r="H2854" s="136">
        <v>5302</v>
      </c>
      <c r="I2854" s="136">
        <v>34</v>
      </c>
      <c r="J2854" s="136" t="s">
        <v>203</v>
      </c>
    </row>
    <row r="2855" spans="8:10" ht="14.45">
      <c r="H2855" s="136">
        <v>5303</v>
      </c>
      <c r="I2855" s="136">
        <v>33</v>
      </c>
      <c r="J2855" s="136" t="s">
        <v>203</v>
      </c>
    </row>
    <row r="2856" spans="8:10" ht="14.45">
      <c r="H2856" s="136">
        <v>5304</v>
      </c>
      <c r="I2856" s="136">
        <v>34</v>
      </c>
      <c r="J2856" s="136" t="s">
        <v>203</v>
      </c>
    </row>
    <row r="2857" spans="8:10" ht="14.45">
      <c r="H2857" s="136">
        <v>5306</v>
      </c>
      <c r="I2857" s="136">
        <v>34</v>
      </c>
      <c r="J2857" s="136" t="s">
        <v>203</v>
      </c>
    </row>
    <row r="2858" spans="8:10" ht="14.45">
      <c r="H2858" s="136">
        <v>5307</v>
      </c>
      <c r="I2858" s="136">
        <v>34</v>
      </c>
      <c r="J2858" s="136" t="s">
        <v>203</v>
      </c>
    </row>
    <row r="2859" spans="8:10" ht="14.45">
      <c r="H2859" s="136">
        <v>5308</v>
      </c>
      <c r="I2859" s="136">
        <v>34</v>
      </c>
      <c r="J2859" s="136" t="s">
        <v>203</v>
      </c>
    </row>
    <row r="2860" spans="8:10" ht="14.45">
      <c r="H2860" s="136">
        <v>5309</v>
      </c>
      <c r="I2860" s="136">
        <v>34</v>
      </c>
      <c r="J2860" s="136" t="s">
        <v>203</v>
      </c>
    </row>
    <row r="2861" spans="8:10" ht="14.45">
      <c r="H2861" s="136">
        <v>5310</v>
      </c>
      <c r="I2861" s="136">
        <v>34</v>
      </c>
      <c r="J2861" s="136" t="s">
        <v>203</v>
      </c>
    </row>
    <row r="2862" spans="8:10" ht="14.45">
      <c r="H2862" s="136">
        <v>5311</v>
      </c>
      <c r="I2862" s="136">
        <v>34</v>
      </c>
      <c r="J2862" s="136" t="s">
        <v>203</v>
      </c>
    </row>
    <row r="2863" spans="8:10" ht="14.45">
      <c r="H2863" s="136">
        <v>5312</v>
      </c>
      <c r="I2863" s="136">
        <v>34</v>
      </c>
      <c r="J2863" s="136" t="s">
        <v>203</v>
      </c>
    </row>
    <row r="2864" spans="8:10" ht="14.45">
      <c r="H2864" s="136">
        <v>5320</v>
      </c>
      <c r="I2864" s="136">
        <v>34</v>
      </c>
      <c r="J2864" s="136" t="s">
        <v>203</v>
      </c>
    </row>
    <row r="2865" spans="8:10" ht="14.45">
      <c r="H2865" s="136">
        <v>5321</v>
      </c>
      <c r="I2865" s="136">
        <v>34</v>
      </c>
      <c r="J2865" s="136" t="s">
        <v>203</v>
      </c>
    </row>
    <row r="2866" spans="8:10" ht="14.45">
      <c r="H2866" s="136">
        <v>5322</v>
      </c>
      <c r="I2866" s="136">
        <v>34</v>
      </c>
      <c r="J2866" s="136" t="s">
        <v>203</v>
      </c>
    </row>
    <row r="2867" spans="8:10" ht="14.45">
      <c r="H2867" s="136">
        <v>5330</v>
      </c>
      <c r="I2867" s="136">
        <v>34</v>
      </c>
      <c r="J2867" s="136" t="s">
        <v>203</v>
      </c>
    </row>
    <row r="2868" spans="8:10" ht="14.45">
      <c r="H2868" s="136">
        <v>5331</v>
      </c>
      <c r="I2868" s="136">
        <v>34</v>
      </c>
      <c r="J2868" s="136" t="s">
        <v>203</v>
      </c>
    </row>
    <row r="2869" spans="8:10" ht="14.45">
      <c r="H2869" s="136">
        <v>5332</v>
      </c>
      <c r="I2869" s="136">
        <v>34</v>
      </c>
      <c r="J2869" s="136" t="s">
        <v>203</v>
      </c>
    </row>
    <row r="2870" spans="8:10" ht="14.45">
      <c r="H2870" s="136">
        <v>5333</v>
      </c>
      <c r="I2870" s="136">
        <v>34</v>
      </c>
      <c r="J2870" s="136" t="s">
        <v>203</v>
      </c>
    </row>
    <row r="2871" spans="8:10" ht="14.45">
      <c r="H2871" s="136">
        <v>5340</v>
      </c>
      <c r="I2871" s="136">
        <v>34</v>
      </c>
      <c r="J2871" s="136" t="s">
        <v>203</v>
      </c>
    </row>
    <row r="2872" spans="8:10" ht="14.45">
      <c r="H2872" s="136">
        <v>5341</v>
      </c>
      <c r="I2872" s="136">
        <v>34</v>
      </c>
      <c r="J2872" s="136" t="s">
        <v>203</v>
      </c>
    </row>
    <row r="2873" spans="8:10" ht="14.45">
      <c r="H2873" s="136">
        <v>5342</v>
      </c>
      <c r="I2873" s="136">
        <v>34</v>
      </c>
      <c r="J2873" s="136" t="s">
        <v>203</v>
      </c>
    </row>
    <row r="2874" spans="8:10" ht="14.45">
      <c r="H2874" s="136">
        <v>5343</v>
      </c>
      <c r="I2874" s="136">
        <v>34</v>
      </c>
      <c r="J2874" s="136" t="s">
        <v>203</v>
      </c>
    </row>
    <row r="2875" spans="8:10" ht="14.45">
      <c r="H2875" s="136">
        <v>5344</v>
      </c>
      <c r="I2875" s="136">
        <v>34</v>
      </c>
      <c r="J2875" s="136" t="s">
        <v>203</v>
      </c>
    </row>
    <row r="2876" spans="8:10" ht="14.45">
      <c r="H2876" s="136">
        <v>5345</v>
      </c>
      <c r="I2876" s="136">
        <v>34</v>
      </c>
      <c r="J2876" s="136" t="s">
        <v>203</v>
      </c>
    </row>
    <row r="2877" spans="8:10" ht="14.45">
      <c r="H2877" s="136">
        <v>5346</v>
      </c>
      <c r="I2877" s="136">
        <v>34</v>
      </c>
      <c r="J2877" s="136" t="s">
        <v>203</v>
      </c>
    </row>
    <row r="2878" spans="8:10" ht="14.45">
      <c r="H2878" s="136">
        <v>5350</v>
      </c>
      <c r="I2878" s="136">
        <v>33</v>
      </c>
      <c r="J2878" s="136" t="s">
        <v>203</v>
      </c>
    </row>
    <row r="2879" spans="8:10" ht="14.45">
      <c r="H2879" s="136">
        <v>5351</v>
      </c>
      <c r="I2879" s="136">
        <v>33</v>
      </c>
      <c r="J2879" s="136" t="s">
        <v>203</v>
      </c>
    </row>
    <row r="2880" spans="8:10" ht="14.45">
      <c r="H2880" s="136">
        <v>5352</v>
      </c>
      <c r="I2880" s="136">
        <v>33</v>
      </c>
      <c r="J2880" s="136" t="s">
        <v>203</v>
      </c>
    </row>
    <row r="2881" spans="8:10" ht="14.45">
      <c r="H2881" s="136">
        <v>5353</v>
      </c>
      <c r="I2881" s="136">
        <v>33</v>
      </c>
      <c r="J2881" s="136" t="s">
        <v>203</v>
      </c>
    </row>
    <row r="2882" spans="8:10" ht="14.45">
      <c r="H2882" s="136">
        <v>5354</v>
      </c>
      <c r="I2882" s="136">
        <v>34</v>
      </c>
      <c r="J2882" s="136" t="s">
        <v>203</v>
      </c>
    </row>
    <row r="2883" spans="8:10" ht="14.45">
      <c r="H2883" s="136">
        <v>5355</v>
      </c>
      <c r="I2883" s="136">
        <v>33</v>
      </c>
      <c r="J2883" s="136" t="s">
        <v>203</v>
      </c>
    </row>
    <row r="2884" spans="8:10" ht="14.45">
      <c r="H2884" s="136">
        <v>5356</v>
      </c>
      <c r="I2884" s="136">
        <v>34</v>
      </c>
      <c r="J2884" s="136" t="s">
        <v>203</v>
      </c>
    </row>
    <row r="2885" spans="8:10" ht="14.45">
      <c r="H2885" s="136">
        <v>5357</v>
      </c>
      <c r="I2885" s="136">
        <v>34</v>
      </c>
      <c r="J2885" s="136" t="s">
        <v>203</v>
      </c>
    </row>
    <row r="2886" spans="8:10" ht="14.45">
      <c r="H2886" s="136">
        <v>5360</v>
      </c>
      <c r="I2886" s="136">
        <v>33</v>
      </c>
      <c r="J2886" s="136" t="s">
        <v>203</v>
      </c>
    </row>
    <row r="2887" spans="8:10" ht="14.45">
      <c r="H2887" s="136">
        <v>5371</v>
      </c>
      <c r="I2887" s="136">
        <v>33</v>
      </c>
      <c r="J2887" s="136" t="s">
        <v>203</v>
      </c>
    </row>
    <row r="2888" spans="8:10" ht="14.45">
      <c r="H2888" s="136">
        <v>5372</v>
      </c>
      <c r="I2888" s="136">
        <v>33</v>
      </c>
      <c r="J2888" s="136" t="s">
        <v>203</v>
      </c>
    </row>
    <row r="2889" spans="8:10" ht="14.45">
      <c r="H2889" s="136">
        <v>5373</v>
      </c>
      <c r="I2889" s="136">
        <v>32</v>
      </c>
      <c r="J2889" s="136" t="s">
        <v>203</v>
      </c>
    </row>
    <row r="2890" spans="8:10" ht="14.45">
      <c r="H2890" s="136">
        <v>5374</v>
      </c>
      <c r="I2890" s="136">
        <v>32</v>
      </c>
      <c r="J2890" s="136" t="s">
        <v>203</v>
      </c>
    </row>
    <row r="2891" spans="8:10" ht="14.45">
      <c r="H2891" s="136">
        <v>5381</v>
      </c>
      <c r="I2891" s="136">
        <v>32</v>
      </c>
      <c r="J2891" s="136" t="s">
        <v>203</v>
      </c>
    </row>
    <row r="2892" spans="8:10" ht="14.45">
      <c r="H2892" s="136">
        <v>5400</v>
      </c>
      <c r="I2892" s="136">
        <v>32</v>
      </c>
      <c r="J2892" s="136" t="s">
        <v>203</v>
      </c>
    </row>
    <row r="2893" spans="8:10" ht="14.45">
      <c r="H2893" s="136">
        <v>5401</v>
      </c>
      <c r="I2893" s="136">
        <v>32</v>
      </c>
      <c r="J2893" s="136" t="s">
        <v>203</v>
      </c>
    </row>
    <row r="2894" spans="8:10" ht="14.45">
      <c r="H2894" s="136">
        <v>5410</v>
      </c>
      <c r="I2894" s="136">
        <v>32</v>
      </c>
      <c r="J2894" s="136" t="s">
        <v>203</v>
      </c>
    </row>
    <row r="2895" spans="8:10" ht="14.45">
      <c r="H2895" s="136">
        <v>5411</v>
      </c>
      <c r="I2895" s="136">
        <v>32</v>
      </c>
      <c r="J2895" s="136" t="s">
        <v>203</v>
      </c>
    </row>
    <row r="2896" spans="8:10" ht="14.45">
      <c r="H2896" s="136">
        <v>5412</v>
      </c>
      <c r="I2896" s="136">
        <v>32</v>
      </c>
      <c r="J2896" s="136" t="s">
        <v>203</v>
      </c>
    </row>
    <row r="2897" spans="8:10" ht="14.45">
      <c r="H2897" s="136">
        <v>5413</v>
      </c>
      <c r="I2897" s="136">
        <v>32</v>
      </c>
      <c r="J2897" s="136" t="s">
        <v>203</v>
      </c>
    </row>
    <row r="2898" spans="8:10" ht="14.45">
      <c r="H2898" s="136">
        <v>5414</v>
      </c>
      <c r="I2898" s="136">
        <v>32</v>
      </c>
      <c r="J2898" s="136" t="s">
        <v>203</v>
      </c>
    </row>
    <row r="2899" spans="8:10" ht="14.45">
      <c r="H2899" s="136">
        <v>5415</v>
      </c>
      <c r="I2899" s="136">
        <v>32</v>
      </c>
      <c r="J2899" s="136" t="s">
        <v>203</v>
      </c>
    </row>
    <row r="2900" spans="8:10" ht="14.45">
      <c r="H2900" s="136">
        <v>5416</v>
      </c>
      <c r="I2900" s="136">
        <v>32</v>
      </c>
      <c r="J2900" s="136" t="s">
        <v>203</v>
      </c>
    </row>
    <row r="2901" spans="8:10" ht="14.45">
      <c r="H2901" s="136">
        <v>5417</v>
      </c>
      <c r="I2901" s="136">
        <v>32</v>
      </c>
      <c r="J2901" s="136" t="s">
        <v>203</v>
      </c>
    </row>
    <row r="2902" spans="8:10" ht="14.45">
      <c r="H2902" s="136">
        <v>5418</v>
      </c>
      <c r="I2902" s="136">
        <v>32</v>
      </c>
      <c r="J2902" s="136" t="s">
        <v>203</v>
      </c>
    </row>
    <row r="2903" spans="8:10" ht="14.45">
      <c r="H2903" s="136">
        <v>5419</v>
      </c>
      <c r="I2903" s="136">
        <v>32</v>
      </c>
      <c r="J2903" s="136" t="s">
        <v>203</v>
      </c>
    </row>
    <row r="2904" spans="8:10" ht="14.45">
      <c r="H2904" s="136">
        <v>5420</v>
      </c>
      <c r="I2904" s="136">
        <v>32</v>
      </c>
      <c r="J2904" s="136" t="s">
        <v>203</v>
      </c>
    </row>
    <row r="2905" spans="8:10" ht="14.45">
      <c r="H2905" s="136">
        <v>5421</v>
      </c>
      <c r="I2905" s="136">
        <v>32</v>
      </c>
      <c r="J2905" s="136" t="s">
        <v>203</v>
      </c>
    </row>
    <row r="2906" spans="8:10" ht="14.45">
      <c r="H2906" s="136">
        <v>5422</v>
      </c>
      <c r="I2906" s="136">
        <v>32</v>
      </c>
      <c r="J2906" s="136" t="s">
        <v>203</v>
      </c>
    </row>
    <row r="2907" spans="8:10" ht="14.45">
      <c r="H2907" s="136">
        <v>5430</v>
      </c>
      <c r="I2907" s="136">
        <v>32</v>
      </c>
      <c r="J2907" s="136" t="s">
        <v>203</v>
      </c>
    </row>
    <row r="2908" spans="8:10" ht="14.45">
      <c r="H2908" s="136">
        <v>5431</v>
      </c>
      <c r="I2908" s="136">
        <v>32</v>
      </c>
      <c r="J2908" s="136" t="s">
        <v>203</v>
      </c>
    </row>
    <row r="2909" spans="8:10" ht="14.45">
      <c r="H2909" s="136">
        <v>5432</v>
      </c>
      <c r="I2909" s="136">
        <v>32</v>
      </c>
      <c r="J2909" s="136" t="s">
        <v>203</v>
      </c>
    </row>
    <row r="2910" spans="8:10" ht="14.45">
      <c r="H2910" s="136">
        <v>5433</v>
      </c>
      <c r="I2910" s="136">
        <v>32</v>
      </c>
      <c r="J2910" s="136" t="s">
        <v>203</v>
      </c>
    </row>
    <row r="2911" spans="8:10" ht="14.45">
      <c r="H2911" s="136">
        <v>5434</v>
      </c>
      <c r="I2911" s="136">
        <v>32</v>
      </c>
      <c r="J2911" s="136" t="s">
        <v>203</v>
      </c>
    </row>
    <row r="2912" spans="8:10" ht="14.45">
      <c r="H2912" s="136">
        <v>5440</v>
      </c>
      <c r="I2912" s="136">
        <v>32</v>
      </c>
      <c r="J2912" s="136" t="s">
        <v>203</v>
      </c>
    </row>
    <row r="2913" spans="8:10" ht="14.45">
      <c r="H2913" s="136">
        <v>5451</v>
      </c>
      <c r="I2913" s="136">
        <v>32</v>
      </c>
      <c r="J2913" s="136" t="s">
        <v>203</v>
      </c>
    </row>
    <row r="2914" spans="8:10" ht="14.45">
      <c r="H2914" s="136">
        <v>5452</v>
      </c>
      <c r="I2914" s="136">
        <v>32</v>
      </c>
      <c r="J2914" s="136" t="s">
        <v>203</v>
      </c>
    </row>
    <row r="2915" spans="8:10" ht="14.45">
      <c r="H2915" s="136">
        <v>5453</v>
      </c>
      <c r="I2915" s="136">
        <v>32</v>
      </c>
      <c r="J2915" s="136" t="s">
        <v>203</v>
      </c>
    </row>
    <row r="2916" spans="8:10" ht="14.45">
      <c r="H2916" s="136">
        <v>5454</v>
      </c>
      <c r="I2916" s="136">
        <v>32</v>
      </c>
      <c r="J2916" s="136" t="s">
        <v>203</v>
      </c>
    </row>
    <row r="2917" spans="8:10" ht="14.45">
      <c r="H2917" s="136">
        <v>5455</v>
      </c>
      <c r="I2917" s="136">
        <v>32</v>
      </c>
      <c r="J2917" s="136" t="s">
        <v>203</v>
      </c>
    </row>
    <row r="2918" spans="8:10" ht="14.45">
      <c r="H2918" s="136">
        <v>5460</v>
      </c>
      <c r="I2918" s="136">
        <v>32</v>
      </c>
      <c r="J2918" s="136" t="s">
        <v>203</v>
      </c>
    </row>
    <row r="2919" spans="8:10" ht="14.45">
      <c r="H2919" s="136">
        <v>5461</v>
      </c>
      <c r="I2919" s="136">
        <v>32</v>
      </c>
      <c r="J2919" s="136" t="s">
        <v>203</v>
      </c>
    </row>
    <row r="2920" spans="8:10" ht="14.45">
      <c r="H2920" s="136">
        <v>5462</v>
      </c>
      <c r="I2920" s="136">
        <v>32</v>
      </c>
      <c r="J2920" s="136" t="s">
        <v>203</v>
      </c>
    </row>
    <row r="2921" spans="8:10" ht="14.45">
      <c r="H2921" s="136">
        <v>5464</v>
      </c>
      <c r="I2921" s="136">
        <v>32</v>
      </c>
      <c r="J2921" s="136" t="s">
        <v>203</v>
      </c>
    </row>
    <row r="2922" spans="8:10" ht="14.45">
      <c r="H2922" s="136">
        <v>5470</v>
      </c>
      <c r="I2922" s="136">
        <v>32</v>
      </c>
      <c r="J2922" s="136" t="s">
        <v>203</v>
      </c>
    </row>
    <row r="2923" spans="8:10" ht="14.45">
      <c r="H2923" s="136">
        <v>5471</v>
      </c>
      <c r="I2923" s="136">
        <v>32</v>
      </c>
      <c r="J2923" s="136" t="s">
        <v>203</v>
      </c>
    </row>
    <row r="2924" spans="8:10" ht="14.45">
      <c r="H2924" s="136">
        <v>5472</v>
      </c>
      <c r="I2924" s="136">
        <v>32</v>
      </c>
      <c r="J2924" s="136" t="s">
        <v>203</v>
      </c>
    </row>
    <row r="2925" spans="8:10" ht="14.45">
      <c r="H2925" s="136">
        <v>5473</v>
      </c>
      <c r="I2925" s="136">
        <v>32</v>
      </c>
      <c r="J2925" s="136" t="s">
        <v>203</v>
      </c>
    </row>
    <row r="2926" spans="8:10" ht="14.45">
      <c r="H2926" s="136">
        <v>5480</v>
      </c>
      <c r="I2926" s="136">
        <v>32</v>
      </c>
      <c r="J2926" s="136" t="s">
        <v>203</v>
      </c>
    </row>
    <row r="2927" spans="8:10" ht="14.45">
      <c r="H2927" s="136">
        <v>5481</v>
      </c>
      <c r="I2927" s="136">
        <v>32</v>
      </c>
      <c r="J2927" s="136" t="s">
        <v>203</v>
      </c>
    </row>
    <row r="2928" spans="8:10" ht="14.45">
      <c r="H2928" s="136">
        <v>5482</v>
      </c>
      <c r="I2928" s="136">
        <v>32</v>
      </c>
      <c r="J2928" s="136" t="s">
        <v>203</v>
      </c>
    </row>
    <row r="2929" spans="8:10" ht="14.45">
      <c r="H2929" s="136">
        <v>5483</v>
      </c>
      <c r="I2929" s="136">
        <v>32</v>
      </c>
      <c r="J2929" s="136" t="s">
        <v>203</v>
      </c>
    </row>
    <row r="2930" spans="8:10" ht="14.45">
      <c r="H2930" s="136">
        <v>5485</v>
      </c>
      <c r="I2930" s="136">
        <v>32</v>
      </c>
      <c r="J2930" s="136" t="s">
        <v>203</v>
      </c>
    </row>
    <row r="2931" spans="8:10" ht="14.45">
      <c r="H2931" s="136">
        <v>5490</v>
      </c>
      <c r="I2931" s="136">
        <v>32</v>
      </c>
      <c r="J2931" s="136" t="s">
        <v>203</v>
      </c>
    </row>
    <row r="2932" spans="8:10" ht="14.45">
      <c r="H2932" s="136">
        <v>5491</v>
      </c>
      <c r="I2932" s="136">
        <v>32</v>
      </c>
      <c r="J2932" s="136" t="s">
        <v>203</v>
      </c>
    </row>
    <row r="2933" spans="8:10" ht="14.45">
      <c r="H2933" s="136">
        <v>5493</v>
      </c>
      <c r="I2933" s="136">
        <v>32</v>
      </c>
      <c r="J2933" s="136" t="s">
        <v>203</v>
      </c>
    </row>
    <row r="2934" spans="8:10" ht="14.45">
      <c r="H2934" s="136">
        <v>5495</v>
      </c>
      <c r="I2934" s="136">
        <v>32</v>
      </c>
      <c r="J2934" s="136" t="s">
        <v>203</v>
      </c>
    </row>
    <row r="2935" spans="8:10" ht="14.45">
      <c r="H2935" s="136">
        <v>5501</v>
      </c>
      <c r="I2935" s="136">
        <v>33</v>
      </c>
      <c r="J2935" s="136" t="s">
        <v>203</v>
      </c>
    </row>
    <row r="2936" spans="8:10" ht="14.45">
      <c r="H2936" s="136">
        <v>5502</v>
      </c>
      <c r="I2936" s="136">
        <v>32</v>
      </c>
      <c r="J2936" s="136" t="s">
        <v>203</v>
      </c>
    </row>
    <row r="2937" spans="8:10" ht="14.45">
      <c r="H2937" s="136">
        <v>5510</v>
      </c>
      <c r="I2937" s="136">
        <v>32</v>
      </c>
      <c r="J2937" s="136" t="s">
        <v>203</v>
      </c>
    </row>
    <row r="2938" spans="8:10" ht="14.45">
      <c r="H2938" s="136">
        <v>5520</v>
      </c>
      <c r="I2938" s="136">
        <v>32</v>
      </c>
      <c r="J2938" s="136" t="s">
        <v>203</v>
      </c>
    </row>
    <row r="2939" spans="8:10" ht="14.45">
      <c r="H2939" s="136">
        <v>5521</v>
      </c>
      <c r="I2939" s="136">
        <v>32</v>
      </c>
      <c r="J2939" s="136" t="s">
        <v>203</v>
      </c>
    </row>
    <row r="2940" spans="8:10" ht="14.45">
      <c r="H2940" s="136">
        <v>5522</v>
      </c>
      <c r="I2940" s="136">
        <v>32</v>
      </c>
      <c r="J2940" s="136" t="s">
        <v>203</v>
      </c>
    </row>
    <row r="2941" spans="8:10" ht="14.45">
      <c r="H2941" s="136">
        <v>5523</v>
      </c>
      <c r="I2941" s="136">
        <v>32</v>
      </c>
      <c r="J2941" s="136" t="s">
        <v>203</v>
      </c>
    </row>
    <row r="2942" spans="8:10" ht="14.45">
      <c r="H2942" s="136">
        <v>5540</v>
      </c>
      <c r="I2942" s="136">
        <v>32</v>
      </c>
      <c r="J2942" s="136" t="s">
        <v>203</v>
      </c>
    </row>
    <row r="2943" spans="8:10" ht="14.45">
      <c r="H2943" s="136">
        <v>5550</v>
      </c>
      <c r="I2943" s="136">
        <v>32</v>
      </c>
      <c r="J2943" s="136" t="s">
        <v>203</v>
      </c>
    </row>
    <row r="2944" spans="8:10" ht="14.45">
      <c r="H2944" s="136">
        <v>5552</v>
      </c>
      <c r="I2944" s="136">
        <v>33</v>
      </c>
      <c r="J2944" s="136" t="s">
        <v>203</v>
      </c>
    </row>
    <row r="2945" spans="8:10" ht="14.45">
      <c r="H2945" s="136">
        <v>5554</v>
      </c>
      <c r="I2945" s="136">
        <v>33</v>
      </c>
      <c r="J2945" s="136" t="s">
        <v>203</v>
      </c>
    </row>
    <row r="2946" spans="8:10" ht="14.45">
      <c r="H2946" s="136">
        <v>5555</v>
      </c>
      <c r="I2946" s="136">
        <v>33</v>
      </c>
      <c r="J2946" s="136" t="s">
        <v>203</v>
      </c>
    </row>
    <row r="2947" spans="8:10" ht="14.45">
      <c r="H2947" s="136">
        <v>5556</v>
      </c>
      <c r="I2947" s="136">
        <v>33</v>
      </c>
      <c r="J2947" s="136" t="s">
        <v>203</v>
      </c>
    </row>
    <row r="2948" spans="8:10" ht="14.45">
      <c r="H2948" s="136">
        <v>5558</v>
      </c>
      <c r="I2948" s="136">
        <v>33</v>
      </c>
      <c r="J2948" s="136" t="s">
        <v>203</v>
      </c>
    </row>
    <row r="2949" spans="8:10" ht="14.45">
      <c r="H2949" s="136">
        <v>5560</v>
      </c>
      <c r="I2949" s="136">
        <v>32</v>
      </c>
      <c r="J2949" s="136" t="s">
        <v>203</v>
      </c>
    </row>
    <row r="2950" spans="8:10" ht="14.45">
      <c r="H2950" s="136">
        <v>5570</v>
      </c>
      <c r="I2950" s="136">
        <v>33</v>
      </c>
      <c r="J2950" s="136" t="s">
        <v>203</v>
      </c>
    </row>
    <row r="2951" spans="8:10" ht="14.45">
      <c r="H2951" s="136">
        <v>5571</v>
      </c>
      <c r="I2951" s="136">
        <v>33</v>
      </c>
      <c r="J2951" s="136" t="s">
        <v>203</v>
      </c>
    </row>
    <row r="2952" spans="8:10" ht="14.45">
      <c r="H2952" s="136">
        <v>5572</v>
      </c>
      <c r="I2952" s="136">
        <v>33</v>
      </c>
      <c r="J2952" s="136" t="s">
        <v>203</v>
      </c>
    </row>
    <row r="2953" spans="8:10" ht="14.45">
      <c r="H2953" s="136">
        <v>5573</v>
      </c>
      <c r="I2953" s="136">
        <v>33</v>
      </c>
      <c r="J2953" s="136" t="s">
        <v>203</v>
      </c>
    </row>
    <row r="2954" spans="8:10" ht="14.45">
      <c r="H2954" s="136">
        <v>5575</v>
      </c>
      <c r="I2954" s="136">
        <v>33</v>
      </c>
      <c r="J2954" s="136" t="s">
        <v>203</v>
      </c>
    </row>
    <row r="2955" spans="8:10" ht="14.45">
      <c r="H2955" s="136">
        <v>5576</v>
      </c>
      <c r="I2955" s="136">
        <v>33</v>
      </c>
      <c r="J2955" s="136" t="s">
        <v>203</v>
      </c>
    </row>
    <row r="2956" spans="8:10" ht="14.45">
      <c r="H2956" s="136">
        <v>5577</v>
      </c>
      <c r="I2956" s="136">
        <v>33</v>
      </c>
      <c r="J2956" s="136" t="s">
        <v>203</v>
      </c>
    </row>
    <row r="2957" spans="8:10" ht="14.45">
      <c r="H2957" s="136">
        <v>5580</v>
      </c>
      <c r="I2957" s="136">
        <v>33</v>
      </c>
      <c r="J2957" s="136" t="s">
        <v>203</v>
      </c>
    </row>
    <row r="2958" spans="8:10" ht="14.45">
      <c r="H2958" s="136">
        <v>5581</v>
      </c>
      <c r="I2958" s="136">
        <v>33</v>
      </c>
      <c r="J2958" s="136" t="s">
        <v>203</v>
      </c>
    </row>
    <row r="2959" spans="8:10" ht="14.45">
      <c r="H2959" s="136">
        <v>5582</v>
      </c>
      <c r="I2959" s="136">
        <v>33</v>
      </c>
      <c r="J2959" s="136" t="s">
        <v>203</v>
      </c>
    </row>
    <row r="2960" spans="8:10" ht="14.45">
      <c r="H2960" s="136">
        <v>5583</v>
      </c>
      <c r="I2960" s="136">
        <v>33</v>
      </c>
      <c r="J2960" s="136" t="s">
        <v>203</v>
      </c>
    </row>
    <row r="2961" spans="8:10" ht="14.45">
      <c r="H2961" s="136">
        <v>5600</v>
      </c>
      <c r="I2961" s="136">
        <v>29</v>
      </c>
      <c r="J2961" s="136" t="s">
        <v>203</v>
      </c>
    </row>
    <row r="2962" spans="8:10" ht="14.45">
      <c r="H2962" s="136">
        <v>5601</v>
      </c>
      <c r="I2962" s="136">
        <v>29</v>
      </c>
      <c r="J2962" s="136" t="s">
        <v>203</v>
      </c>
    </row>
    <row r="2963" spans="8:10" ht="14.45">
      <c r="H2963" s="136">
        <v>5602</v>
      </c>
      <c r="I2963" s="136">
        <v>29</v>
      </c>
      <c r="J2963" s="136" t="s">
        <v>203</v>
      </c>
    </row>
    <row r="2964" spans="8:10" ht="14.45">
      <c r="H2964" s="136">
        <v>5603</v>
      </c>
      <c r="I2964" s="136">
        <v>29</v>
      </c>
      <c r="J2964" s="136" t="s">
        <v>203</v>
      </c>
    </row>
    <row r="2965" spans="8:10" ht="14.45">
      <c r="H2965" s="136">
        <v>5604</v>
      </c>
      <c r="I2965" s="136">
        <v>29</v>
      </c>
      <c r="J2965" s="136" t="s">
        <v>203</v>
      </c>
    </row>
    <row r="2966" spans="8:10" ht="14.45">
      <c r="H2966" s="136">
        <v>5605</v>
      </c>
      <c r="I2966" s="136">
        <v>29</v>
      </c>
      <c r="J2966" s="136" t="s">
        <v>203</v>
      </c>
    </row>
    <row r="2967" spans="8:10" ht="14.45">
      <c r="H2967" s="136">
        <v>5606</v>
      </c>
      <c r="I2967" s="136">
        <v>29</v>
      </c>
      <c r="J2967" s="136" t="s">
        <v>203</v>
      </c>
    </row>
    <row r="2968" spans="8:10" ht="14.45">
      <c r="H2968" s="136">
        <v>5607</v>
      </c>
      <c r="I2968" s="136">
        <v>29</v>
      </c>
      <c r="J2968" s="136" t="s">
        <v>203</v>
      </c>
    </row>
    <row r="2969" spans="8:10" ht="14.45">
      <c r="H2969" s="136">
        <v>5608</v>
      </c>
      <c r="I2969" s="136">
        <v>29</v>
      </c>
      <c r="J2969" s="136" t="s">
        <v>203</v>
      </c>
    </row>
    <row r="2970" spans="8:10" ht="14.45">
      <c r="H2970" s="136">
        <v>5609</v>
      </c>
      <c r="I2970" s="136">
        <v>29</v>
      </c>
      <c r="J2970" s="136" t="s">
        <v>203</v>
      </c>
    </row>
    <row r="2971" spans="8:10" ht="14.45">
      <c r="H2971" s="136">
        <v>5630</v>
      </c>
      <c r="I2971" s="136">
        <v>29</v>
      </c>
      <c r="J2971" s="136" t="s">
        <v>203</v>
      </c>
    </row>
    <row r="2972" spans="8:10" ht="14.45">
      <c r="H2972" s="136">
        <v>5631</v>
      </c>
      <c r="I2972" s="136">
        <v>29</v>
      </c>
      <c r="J2972" s="136" t="s">
        <v>203</v>
      </c>
    </row>
    <row r="2973" spans="8:10" ht="14.45">
      <c r="H2973" s="136">
        <v>5632</v>
      </c>
      <c r="I2973" s="136">
        <v>29</v>
      </c>
      <c r="J2973" s="136" t="s">
        <v>203</v>
      </c>
    </row>
    <row r="2974" spans="8:10" ht="14.45">
      <c r="H2974" s="136">
        <v>5633</v>
      </c>
      <c r="I2974" s="136">
        <v>29</v>
      </c>
      <c r="J2974" s="136" t="s">
        <v>203</v>
      </c>
    </row>
    <row r="2975" spans="8:10" ht="14.45">
      <c r="H2975" s="136">
        <v>5640</v>
      </c>
      <c r="I2975" s="136">
        <v>29</v>
      </c>
      <c r="J2975" s="136" t="s">
        <v>203</v>
      </c>
    </row>
    <row r="2976" spans="8:10" ht="14.45">
      <c r="H2976" s="136">
        <v>5641</v>
      </c>
      <c r="I2976" s="136">
        <v>29</v>
      </c>
      <c r="J2976" s="136" t="s">
        <v>203</v>
      </c>
    </row>
    <row r="2977" spans="8:10" ht="14.45">
      <c r="H2977" s="136">
        <v>5642</v>
      </c>
      <c r="I2977" s="136">
        <v>29</v>
      </c>
      <c r="J2977" s="136" t="s">
        <v>203</v>
      </c>
    </row>
    <row r="2978" spans="8:10" ht="14.45">
      <c r="H2978" s="136">
        <v>5650</v>
      </c>
      <c r="I2978" s="136">
        <v>29</v>
      </c>
      <c r="J2978" s="136" t="s">
        <v>203</v>
      </c>
    </row>
    <row r="2979" spans="8:10" ht="14.45">
      <c r="H2979" s="136">
        <v>5651</v>
      </c>
      <c r="I2979" s="136">
        <v>29</v>
      </c>
      <c r="J2979" s="136" t="s">
        <v>203</v>
      </c>
    </row>
    <row r="2980" spans="8:10" ht="14.45">
      <c r="H2980" s="136">
        <v>5652</v>
      </c>
      <c r="I2980" s="136">
        <v>29</v>
      </c>
      <c r="J2980" s="136" t="s">
        <v>203</v>
      </c>
    </row>
    <row r="2981" spans="8:10" ht="14.45">
      <c r="H2981" s="136">
        <v>5653</v>
      </c>
      <c r="I2981" s="136">
        <v>29</v>
      </c>
      <c r="J2981" s="136" t="s">
        <v>203</v>
      </c>
    </row>
    <row r="2982" spans="8:10" ht="14.45">
      <c r="H2982" s="136">
        <v>5654</v>
      </c>
      <c r="I2982" s="136">
        <v>29</v>
      </c>
      <c r="J2982" s="136" t="s">
        <v>203</v>
      </c>
    </row>
    <row r="2983" spans="8:10" ht="14.45">
      <c r="H2983" s="136">
        <v>5655</v>
      </c>
      <c r="I2983" s="136">
        <v>29</v>
      </c>
      <c r="J2983" s="136" t="s">
        <v>203</v>
      </c>
    </row>
    <row r="2984" spans="8:10" ht="14.45">
      <c r="H2984" s="136">
        <v>5660</v>
      </c>
      <c r="I2984" s="136">
        <v>29</v>
      </c>
      <c r="J2984" s="136" t="s">
        <v>203</v>
      </c>
    </row>
    <row r="2985" spans="8:10" ht="14.45">
      <c r="H2985" s="136">
        <v>5661</v>
      </c>
      <c r="I2985" s="136">
        <v>29</v>
      </c>
      <c r="J2985" s="136" t="s">
        <v>203</v>
      </c>
    </row>
    <row r="2986" spans="8:10" ht="14.45">
      <c r="H2986" s="136">
        <v>5670</v>
      </c>
      <c r="I2986" s="136">
        <v>29</v>
      </c>
      <c r="J2986" s="136" t="s">
        <v>203</v>
      </c>
    </row>
    <row r="2987" spans="8:10" ht="14.45">
      <c r="H2987" s="136">
        <v>5671</v>
      </c>
      <c r="I2987" s="136">
        <v>29</v>
      </c>
      <c r="J2987" s="136" t="s">
        <v>203</v>
      </c>
    </row>
    <row r="2988" spans="8:10" ht="14.45">
      <c r="H2988" s="136">
        <v>5680</v>
      </c>
      <c r="I2988" s="136">
        <v>29</v>
      </c>
      <c r="J2988" s="136" t="s">
        <v>203</v>
      </c>
    </row>
    <row r="2989" spans="8:10" ht="14.45">
      <c r="H2989" s="136">
        <v>5690</v>
      </c>
      <c r="I2989" s="136">
        <v>29</v>
      </c>
      <c r="J2989" s="136" t="s">
        <v>203</v>
      </c>
    </row>
    <row r="2990" spans="8:10" ht="14.45">
      <c r="H2990" s="136">
        <v>5700</v>
      </c>
      <c r="I2990" s="136">
        <v>32</v>
      </c>
      <c r="J2990" s="136" t="s">
        <v>203</v>
      </c>
    </row>
    <row r="2991" spans="8:10" ht="14.45">
      <c r="H2991" s="136">
        <v>5710</v>
      </c>
      <c r="I2991" s="136">
        <v>32</v>
      </c>
      <c r="J2991" s="136" t="s">
        <v>203</v>
      </c>
    </row>
    <row r="2992" spans="8:10" ht="14.45">
      <c r="H2992" s="136">
        <v>5720</v>
      </c>
      <c r="I2992" s="136">
        <v>30</v>
      </c>
      <c r="J2992" s="136" t="s">
        <v>203</v>
      </c>
    </row>
    <row r="2993" spans="8:10" ht="14.45">
      <c r="H2993" s="136">
        <v>5722</v>
      </c>
      <c r="I2993" s="136">
        <v>30</v>
      </c>
      <c r="J2993" s="136" t="s">
        <v>203</v>
      </c>
    </row>
    <row r="2994" spans="8:10" ht="14.45">
      <c r="H2994" s="136">
        <v>5723</v>
      </c>
      <c r="I2994" s="136">
        <v>30</v>
      </c>
      <c r="J2994" s="136" t="s">
        <v>203</v>
      </c>
    </row>
    <row r="2995" spans="8:10" ht="14.45">
      <c r="H2995" s="136">
        <v>5724</v>
      </c>
      <c r="I2995" s="136">
        <v>30</v>
      </c>
      <c r="J2995" s="136" t="s">
        <v>203</v>
      </c>
    </row>
    <row r="2996" spans="8:10" ht="14.45">
      <c r="H2996" s="136">
        <v>5725</v>
      </c>
      <c r="I2996" s="136">
        <v>30</v>
      </c>
      <c r="J2996" s="136" t="s">
        <v>203</v>
      </c>
    </row>
    <row r="2997" spans="8:10" ht="14.45">
      <c r="H2997" s="136">
        <v>5730</v>
      </c>
      <c r="I2997" s="136">
        <v>31</v>
      </c>
      <c r="J2997" s="136" t="s">
        <v>203</v>
      </c>
    </row>
    <row r="2998" spans="8:10" ht="14.45">
      <c r="H2998" s="136">
        <v>5731</v>
      </c>
      <c r="I2998" s="136">
        <v>31</v>
      </c>
      <c r="J2998" s="136" t="s">
        <v>203</v>
      </c>
    </row>
    <row r="2999" spans="8:10" ht="14.45">
      <c r="H2999" s="136">
        <v>5732</v>
      </c>
      <c r="I2999" s="136">
        <v>31</v>
      </c>
      <c r="J2999" s="136" t="s">
        <v>203</v>
      </c>
    </row>
    <row r="3000" spans="8:10" ht="14.45">
      <c r="H3000" s="136">
        <v>5733</v>
      </c>
      <c r="I3000" s="136">
        <v>31</v>
      </c>
      <c r="J3000" s="136" t="s">
        <v>203</v>
      </c>
    </row>
    <row r="3001" spans="8:10" ht="14.45">
      <c r="H3001" s="136">
        <v>5734</v>
      </c>
      <c r="I3001" s="136">
        <v>31</v>
      </c>
      <c r="J3001" s="136" t="s">
        <v>203</v>
      </c>
    </row>
    <row r="3002" spans="8:10" ht="14.45">
      <c r="H3002" s="136">
        <v>5800</v>
      </c>
      <c r="I3002" s="136">
        <v>33</v>
      </c>
      <c r="J3002" s="136" t="s">
        <v>203</v>
      </c>
    </row>
    <row r="3003" spans="8:10" ht="14.45">
      <c r="H3003" s="136">
        <v>5810</v>
      </c>
      <c r="I3003" s="136">
        <v>33</v>
      </c>
      <c r="J3003" s="136" t="s">
        <v>203</v>
      </c>
    </row>
    <row r="3004" spans="8:10" ht="14.45">
      <c r="H3004" s="136">
        <v>5839</v>
      </c>
      <c r="I3004" s="136">
        <v>33</v>
      </c>
      <c r="J3004" s="136" t="s">
        <v>203</v>
      </c>
    </row>
    <row r="3005" spans="8:10" ht="14.45">
      <c r="H3005" s="136">
        <v>5880</v>
      </c>
      <c r="I3005" s="136">
        <v>33</v>
      </c>
      <c r="J3005" s="136" t="s">
        <v>203</v>
      </c>
    </row>
    <row r="3006" spans="8:10" ht="14.45">
      <c r="H3006" s="136">
        <v>5881</v>
      </c>
      <c r="I3006" s="136">
        <v>33</v>
      </c>
      <c r="J3006" s="136" t="s">
        <v>203</v>
      </c>
    </row>
    <row r="3007" spans="8:10" ht="14.45">
      <c r="H3007" s="136">
        <v>5882</v>
      </c>
      <c r="I3007" s="136">
        <v>33</v>
      </c>
      <c r="J3007" s="136" t="s">
        <v>203</v>
      </c>
    </row>
    <row r="3008" spans="8:10" ht="14.45">
      <c r="H3008" s="136">
        <v>5883</v>
      </c>
      <c r="I3008" s="136">
        <v>33</v>
      </c>
      <c r="J3008" s="136" t="s">
        <v>203</v>
      </c>
    </row>
    <row r="3009" spans="8:10" ht="14.45">
      <c r="H3009" s="136">
        <v>5884</v>
      </c>
      <c r="I3009" s="136">
        <v>33</v>
      </c>
      <c r="J3009" s="136" t="s">
        <v>203</v>
      </c>
    </row>
    <row r="3010" spans="8:10" ht="14.45">
      <c r="H3010" s="136">
        <v>5885</v>
      </c>
      <c r="I3010" s="136">
        <v>33</v>
      </c>
      <c r="J3010" s="136" t="s">
        <v>203</v>
      </c>
    </row>
    <row r="3011" spans="8:10" ht="14.45">
      <c r="H3011" s="136">
        <v>5886</v>
      </c>
      <c r="I3011" s="136">
        <v>33</v>
      </c>
      <c r="J3011" s="136" t="s">
        <v>203</v>
      </c>
    </row>
    <row r="3012" spans="8:10" ht="14.45">
      <c r="H3012" s="136">
        <v>5887</v>
      </c>
      <c r="I3012" s="136">
        <v>33</v>
      </c>
      <c r="J3012" s="136" t="s">
        <v>203</v>
      </c>
    </row>
    <row r="3013" spans="8:10" ht="14.45">
      <c r="H3013" s="136">
        <v>5888</v>
      </c>
      <c r="I3013" s="136">
        <v>33</v>
      </c>
      <c r="J3013" s="136" t="s">
        <v>203</v>
      </c>
    </row>
    <row r="3014" spans="8:10" ht="14.45">
      <c r="H3014" s="136">
        <v>5889</v>
      </c>
      <c r="I3014" s="136">
        <v>33</v>
      </c>
      <c r="J3014" s="136" t="s">
        <v>203</v>
      </c>
    </row>
    <row r="3015" spans="8:10" ht="14.45">
      <c r="H3015" s="136">
        <v>5942</v>
      </c>
      <c r="I3015" s="136">
        <v>33</v>
      </c>
      <c r="J3015" s="136" t="s">
        <v>203</v>
      </c>
    </row>
    <row r="3016" spans="8:10" ht="14.45">
      <c r="H3016" s="136">
        <v>5950</v>
      </c>
      <c r="I3016" s="136">
        <v>33</v>
      </c>
      <c r="J3016" s="136" t="s">
        <v>203</v>
      </c>
    </row>
    <row r="3017" spans="8:10" ht="14.45">
      <c r="H3017" s="136">
        <v>6000</v>
      </c>
      <c r="I3017" s="136">
        <v>7</v>
      </c>
      <c r="J3017" s="136" t="s">
        <v>204</v>
      </c>
    </row>
    <row r="3018" spans="8:10" ht="14.45">
      <c r="H3018" s="136">
        <v>6001</v>
      </c>
      <c r="I3018" s="136">
        <v>7</v>
      </c>
      <c r="J3018" s="136" t="s">
        <v>204</v>
      </c>
    </row>
    <row r="3019" spans="8:10" ht="14.45">
      <c r="H3019" s="136">
        <v>6003</v>
      </c>
      <c r="I3019" s="136">
        <v>7</v>
      </c>
      <c r="J3019" s="136" t="s">
        <v>204</v>
      </c>
    </row>
    <row r="3020" spans="8:10" ht="14.45">
      <c r="H3020" s="136">
        <v>6004</v>
      </c>
      <c r="I3020" s="136">
        <v>7</v>
      </c>
      <c r="J3020" s="136" t="s">
        <v>204</v>
      </c>
    </row>
    <row r="3021" spans="8:10" ht="14.45">
      <c r="H3021" s="136">
        <v>6005</v>
      </c>
      <c r="I3021" s="136">
        <v>7</v>
      </c>
      <c r="J3021" s="136" t="s">
        <v>204</v>
      </c>
    </row>
    <row r="3022" spans="8:10" ht="14.45">
      <c r="H3022" s="136">
        <v>6006</v>
      </c>
      <c r="I3022" s="136">
        <v>7</v>
      </c>
      <c r="J3022" s="136" t="s">
        <v>204</v>
      </c>
    </row>
    <row r="3023" spans="8:10" ht="14.45">
      <c r="H3023" s="136">
        <v>6007</v>
      </c>
      <c r="I3023" s="136">
        <v>7</v>
      </c>
      <c r="J3023" s="136" t="s">
        <v>204</v>
      </c>
    </row>
    <row r="3024" spans="8:10" ht="14.45">
      <c r="H3024" s="136">
        <v>6008</v>
      </c>
      <c r="I3024" s="136">
        <v>7</v>
      </c>
      <c r="J3024" s="136" t="s">
        <v>204</v>
      </c>
    </row>
    <row r="3025" spans="8:10" ht="14.45">
      <c r="H3025" s="136">
        <v>6009</v>
      </c>
      <c r="I3025" s="136">
        <v>7</v>
      </c>
      <c r="J3025" s="136" t="s">
        <v>204</v>
      </c>
    </row>
    <row r="3026" spans="8:10" ht="14.45">
      <c r="H3026" s="136">
        <v>6010</v>
      </c>
      <c r="I3026" s="136">
        <v>7</v>
      </c>
      <c r="J3026" s="136" t="s">
        <v>204</v>
      </c>
    </row>
    <row r="3027" spans="8:10" ht="14.45">
      <c r="H3027" s="136">
        <v>6011</v>
      </c>
      <c r="I3027" s="136">
        <v>7</v>
      </c>
      <c r="J3027" s="136" t="s">
        <v>204</v>
      </c>
    </row>
    <row r="3028" spans="8:10" ht="14.45">
      <c r="H3028" s="136">
        <v>6012</v>
      </c>
      <c r="I3028" s="136">
        <v>7</v>
      </c>
      <c r="J3028" s="136" t="s">
        <v>204</v>
      </c>
    </row>
    <row r="3029" spans="8:10" ht="14.45">
      <c r="H3029" s="136">
        <v>6014</v>
      </c>
      <c r="I3029" s="136">
        <v>7</v>
      </c>
      <c r="J3029" s="136" t="s">
        <v>204</v>
      </c>
    </row>
    <row r="3030" spans="8:10" ht="14.45">
      <c r="H3030" s="136">
        <v>6015</v>
      </c>
      <c r="I3030" s="136">
        <v>7</v>
      </c>
      <c r="J3030" s="136" t="s">
        <v>204</v>
      </c>
    </row>
    <row r="3031" spans="8:10" ht="14.45">
      <c r="H3031" s="136">
        <v>6016</v>
      </c>
      <c r="I3031" s="136">
        <v>7</v>
      </c>
      <c r="J3031" s="136" t="s">
        <v>204</v>
      </c>
    </row>
    <row r="3032" spans="8:10" ht="14.45">
      <c r="H3032" s="136">
        <v>6017</v>
      </c>
      <c r="I3032" s="136">
        <v>7</v>
      </c>
      <c r="J3032" s="136" t="s">
        <v>204</v>
      </c>
    </row>
    <row r="3033" spans="8:10" ht="14.45">
      <c r="H3033" s="136">
        <v>6018</v>
      </c>
      <c r="I3033" s="136">
        <v>7</v>
      </c>
      <c r="J3033" s="136" t="s">
        <v>204</v>
      </c>
    </row>
    <row r="3034" spans="8:10" ht="14.45">
      <c r="H3034" s="136">
        <v>6019</v>
      </c>
      <c r="I3034" s="136">
        <v>7</v>
      </c>
      <c r="J3034" s="136" t="s">
        <v>204</v>
      </c>
    </row>
    <row r="3035" spans="8:10" ht="14.45">
      <c r="H3035" s="136">
        <v>6020</v>
      </c>
      <c r="I3035" s="136">
        <v>7</v>
      </c>
      <c r="J3035" s="136" t="s">
        <v>204</v>
      </c>
    </row>
    <row r="3036" spans="8:10" ht="14.45">
      <c r="H3036" s="136">
        <v>6021</v>
      </c>
      <c r="I3036" s="136">
        <v>7</v>
      </c>
      <c r="J3036" s="136" t="s">
        <v>204</v>
      </c>
    </row>
    <row r="3037" spans="8:10" ht="14.45">
      <c r="H3037" s="136">
        <v>6022</v>
      </c>
      <c r="I3037" s="136">
        <v>7</v>
      </c>
      <c r="J3037" s="136" t="s">
        <v>204</v>
      </c>
    </row>
    <row r="3038" spans="8:10" ht="14.45">
      <c r="H3038" s="136">
        <v>6023</v>
      </c>
      <c r="I3038" s="136">
        <v>7</v>
      </c>
      <c r="J3038" s="136" t="s">
        <v>204</v>
      </c>
    </row>
    <row r="3039" spans="8:10" ht="14.45">
      <c r="H3039" s="136">
        <v>6024</v>
      </c>
      <c r="I3039" s="136">
        <v>7</v>
      </c>
      <c r="J3039" s="136" t="s">
        <v>204</v>
      </c>
    </row>
    <row r="3040" spans="8:10" ht="14.45">
      <c r="H3040" s="136">
        <v>6025</v>
      </c>
      <c r="I3040" s="136">
        <v>7</v>
      </c>
      <c r="J3040" s="136" t="s">
        <v>204</v>
      </c>
    </row>
    <row r="3041" spans="8:10" ht="14.45">
      <c r="H3041" s="136">
        <v>6026</v>
      </c>
      <c r="I3041" s="136">
        <v>7</v>
      </c>
      <c r="J3041" s="136" t="s">
        <v>204</v>
      </c>
    </row>
    <row r="3042" spans="8:10" ht="14.45">
      <c r="H3042" s="136">
        <v>6027</v>
      </c>
      <c r="I3042" s="136">
        <v>7</v>
      </c>
      <c r="J3042" s="136" t="s">
        <v>204</v>
      </c>
    </row>
    <row r="3043" spans="8:10" ht="14.45">
      <c r="H3043" s="136">
        <v>6028</v>
      </c>
      <c r="I3043" s="136">
        <v>7</v>
      </c>
      <c r="J3043" s="136" t="s">
        <v>204</v>
      </c>
    </row>
    <row r="3044" spans="8:10" ht="14.45">
      <c r="H3044" s="136">
        <v>6029</v>
      </c>
      <c r="I3044" s="136">
        <v>7</v>
      </c>
      <c r="J3044" s="136" t="s">
        <v>204</v>
      </c>
    </row>
    <row r="3045" spans="8:10" ht="14.45">
      <c r="H3045" s="136">
        <v>6030</v>
      </c>
      <c r="I3045" s="136">
        <v>7</v>
      </c>
      <c r="J3045" s="136" t="s">
        <v>204</v>
      </c>
    </row>
    <row r="3046" spans="8:10" ht="14.45">
      <c r="H3046" s="136">
        <v>6031</v>
      </c>
      <c r="I3046" s="136">
        <v>7</v>
      </c>
      <c r="J3046" s="136" t="s">
        <v>204</v>
      </c>
    </row>
    <row r="3047" spans="8:10" ht="14.45">
      <c r="H3047" s="136">
        <v>6032</v>
      </c>
      <c r="I3047" s="136">
        <v>7</v>
      </c>
      <c r="J3047" s="136" t="s">
        <v>204</v>
      </c>
    </row>
    <row r="3048" spans="8:10" ht="14.45">
      <c r="H3048" s="136">
        <v>6033</v>
      </c>
      <c r="I3048" s="136">
        <v>7</v>
      </c>
      <c r="J3048" s="136" t="s">
        <v>204</v>
      </c>
    </row>
    <row r="3049" spans="8:10" ht="14.45">
      <c r="H3049" s="136">
        <v>6034</v>
      </c>
      <c r="I3049" s="136">
        <v>7</v>
      </c>
      <c r="J3049" s="136" t="s">
        <v>204</v>
      </c>
    </row>
    <row r="3050" spans="8:10" ht="14.45">
      <c r="H3050" s="136">
        <v>6035</v>
      </c>
      <c r="I3050" s="136">
        <v>7</v>
      </c>
      <c r="J3050" s="136" t="s">
        <v>204</v>
      </c>
    </row>
    <row r="3051" spans="8:10" ht="14.45">
      <c r="H3051" s="136">
        <v>6036</v>
      </c>
      <c r="I3051" s="136">
        <v>7</v>
      </c>
      <c r="J3051" s="136" t="s">
        <v>204</v>
      </c>
    </row>
    <row r="3052" spans="8:10" ht="14.45">
      <c r="H3052" s="136">
        <v>6037</v>
      </c>
      <c r="I3052" s="136">
        <v>7</v>
      </c>
      <c r="J3052" s="136" t="s">
        <v>204</v>
      </c>
    </row>
    <row r="3053" spans="8:10" ht="14.45">
      <c r="H3053" s="136">
        <v>6038</v>
      </c>
      <c r="I3053" s="136">
        <v>7</v>
      </c>
      <c r="J3053" s="136" t="s">
        <v>204</v>
      </c>
    </row>
    <row r="3054" spans="8:10" ht="14.45">
      <c r="H3054" s="136">
        <v>6041</v>
      </c>
      <c r="I3054" s="136">
        <v>7</v>
      </c>
      <c r="J3054" s="136" t="s">
        <v>204</v>
      </c>
    </row>
    <row r="3055" spans="8:10" ht="14.45">
      <c r="H3055" s="136">
        <v>6042</v>
      </c>
      <c r="I3055" s="136">
        <v>7</v>
      </c>
      <c r="J3055" s="136" t="s">
        <v>204</v>
      </c>
    </row>
    <row r="3056" spans="8:10" ht="14.45">
      <c r="H3056" s="136">
        <v>6043</v>
      </c>
      <c r="I3056" s="136">
        <v>7</v>
      </c>
      <c r="J3056" s="136" t="s">
        <v>204</v>
      </c>
    </row>
    <row r="3057" spans="8:10" ht="14.45">
      <c r="H3057" s="136">
        <v>6044</v>
      </c>
      <c r="I3057" s="136">
        <v>7</v>
      </c>
      <c r="J3057" s="136" t="s">
        <v>204</v>
      </c>
    </row>
    <row r="3058" spans="8:10" ht="14.45">
      <c r="H3058" s="136">
        <v>6050</v>
      </c>
      <c r="I3058" s="136">
        <v>7</v>
      </c>
      <c r="J3058" s="136" t="s">
        <v>204</v>
      </c>
    </row>
    <row r="3059" spans="8:10" ht="14.45">
      <c r="H3059" s="136">
        <v>6051</v>
      </c>
      <c r="I3059" s="136">
        <v>7</v>
      </c>
      <c r="J3059" s="136" t="s">
        <v>204</v>
      </c>
    </row>
    <row r="3060" spans="8:10" ht="14.45">
      <c r="H3060" s="136">
        <v>6052</v>
      </c>
      <c r="I3060" s="136">
        <v>7</v>
      </c>
      <c r="J3060" s="136" t="s">
        <v>204</v>
      </c>
    </row>
    <row r="3061" spans="8:10" ht="14.45">
      <c r="H3061" s="136">
        <v>6053</v>
      </c>
      <c r="I3061" s="136">
        <v>7</v>
      </c>
      <c r="J3061" s="136" t="s">
        <v>204</v>
      </c>
    </row>
    <row r="3062" spans="8:10" ht="14.45">
      <c r="H3062" s="136">
        <v>6054</v>
      </c>
      <c r="I3062" s="136">
        <v>7</v>
      </c>
      <c r="J3062" s="136" t="s">
        <v>204</v>
      </c>
    </row>
    <row r="3063" spans="8:10" ht="14.45">
      <c r="H3063" s="136">
        <v>6055</v>
      </c>
      <c r="I3063" s="136">
        <v>7</v>
      </c>
      <c r="J3063" s="136" t="s">
        <v>204</v>
      </c>
    </row>
    <row r="3064" spans="8:10" ht="14.45">
      <c r="H3064" s="136">
        <v>6056</v>
      </c>
      <c r="I3064" s="136">
        <v>7</v>
      </c>
      <c r="J3064" s="136" t="s">
        <v>204</v>
      </c>
    </row>
    <row r="3065" spans="8:10" ht="14.45">
      <c r="H3065" s="136">
        <v>6057</v>
      </c>
      <c r="I3065" s="136">
        <v>7</v>
      </c>
      <c r="J3065" s="136" t="s">
        <v>204</v>
      </c>
    </row>
    <row r="3066" spans="8:10" ht="14.45">
      <c r="H3066" s="136">
        <v>6058</v>
      </c>
      <c r="I3066" s="136">
        <v>7</v>
      </c>
      <c r="J3066" s="136" t="s">
        <v>204</v>
      </c>
    </row>
    <row r="3067" spans="8:10" ht="14.45">
      <c r="H3067" s="136">
        <v>6059</v>
      </c>
      <c r="I3067" s="136">
        <v>7</v>
      </c>
      <c r="J3067" s="136" t="s">
        <v>204</v>
      </c>
    </row>
    <row r="3068" spans="8:10" ht="14.45">
      <c r="H3068" s="136">
        <v>6060</v>
      </c>
      <c r="I3068" s="136">
        <v>7</v>
      </c>
      <c r="J3068" s="136" t="s">
        <v>204</v>
      </c>
    </row>
    <row r="3069" spans="8:10" ht="14.45">
      <c r="H3069" s="136">
        <v>6061</v>
      </c>
      <c r="I3069" s="136">
        <v>7</v>
      </c>
      <c r="J3069" s="136" t="s">
        <v>204</v>
      </c>
    </row>
    <row r="3070" spans="8:10" ht="14.45">
      <c r="H3070" s="136">
        <v>6062</v>
      </c>
      <c r="I3070" s="136">
        <v>7</v>
      </c>
      <c r="J3070" s="136" t="s">
        <v>204</v>
      </c>
    </row>
    <row r="3071" spans="8:10" ht="14.45">
      <c r="H3071" s="136">
        <v>6063</v>
      </c>
      <c r="I3071" s="136">
        <v>7</v>
      </c>
      <c r="J3071" s="136" t="s">
        <v>204</v>
      </c>
    </row>
    <row r="3072" spans="8:10" ht="14.45">
      <c r="H3072" s="136">
        <v>6064</v>
      </c>
      <c r="I3072" s="136">
        <v>7</v>
      </c>
      <c r="J3072" s="136" t="s">
        <v>204</v>
      </c>
    </row>
    <row r="3073" spans="8:10" ht="14.45">
      <c r="H3073" s="136">
        <v>6065</v>
      </c>
      <c r="I3073" s="136">
        <v>7</v>
      </c>
      <c r="J3073" s="136" t="s">
        <v>204</v>
      </c>
    </row>
    <row r="3074" spans="8:10" ht="14.45">
      <c r="H3074" s="136">
        <v>6066</v>
      </c>
      <c r="I3074" s="136">
        <v>7</v>
      </c>
      <c r="J3074" s="136" t="s">
        <v>204</v>
      </c>
    </row>
    <row r="3075" spans="8:10" ht="14.45">
      <c r="H3075" s="136">
        <v>6067</v>
      </c>
      <c r="I3075" s="136">
        <v>7</v>
      </c>
      <c r="J3075" s="136" t="s">
        <v>204</v>
      </c>
    </row>
    <row r="3076" spans="8:10" ht="14.45">
      <c r="H3076" s="136">
        <v>6068</v>
      </c>
      <c r="I3076" s="136">
        <v>7</v>
      </c>
      <c r="J3076" s="136" t="s">
        <v>204</v>
      </c>
    </row>
    <row r="3077" spans="8:10" ht="14.45">
      <c r="H3077" s="136">
        <v>6069</v>
      </c>
      <c r="I3077" s="136">
        <v>7</v>
      </c>
      <c r="J3077" s="136" t="s">
        <v>204</v>
      </c>
    </row>
    <row r="3078" spans="8:10" ht="14.45">
      <c r="H3078" s="136">
        <v>6070</v>
      </c>
      <c r="I3078" s="136">
        <v>7</v>
      </c>
      <c r="J3078" s="136" t="s">
        <v>204</v>
      </c>
    </row>
    <row r="3079" spans="8:10" ht="14.45">
      <c r="H3079" s="136">
        <v>6071</v>
      </c>
      <c r="I3079" s="136">
        <v>7</v>
      </c>
      <c r="J3079" s="136" t="s">
        <v>204</v>
      </c>
    </row>
    <row r="3080" spans="8:10" ht="14.45">
      <c r="H3080" s="136">
        <v>6072</v>
      </c>
      <c r="I3080" s="136">
        <v>7</v>
      </c>
      <c r="J3080" s="136" t="s">
        <v>204</v>
      </c>
    </row>
    <row r="3081" spans="8:10" ht="14.45">
      <c r="H3081" s="136">
        <v>6073</v>
      </c>
      <c r="I3081" s="136">
        <v>7</v>
      </c>
      <c r="J3081" s="136" t="s">
        <v>204</v>
      </c>
    </row>
    <row r="3082" spans="8:10" ht="14.45">
      <c r="H3082" s="136">
        <v>6074</v>
      </c>
      <c r="I3082" s="136">
        <v>7</v>
      </c>
      <c r="J3082" s="136" t="s">
        <v>204</v>
      </c>
    </row>
    <row r="3083" spans="8:10" ht="14.45">
      <c r="H3083" s="136">
        <v>6076</v>
      </c>
      <c r="I3083" s="136">
        <v>7</v>
      </c>
      <c r="J3083" s="136" t="s">
        <v>204</v>
      </c>
    </row>
    <row r="3084" spans="8:10" ht="14.45">
      <c r="H3084" s="136">
        <v>6081</v>
      </c>
      <c r="I3084" s="136">
        <v>7</v>
      </c>
      <c r="J3084" s="136" t="s">
        <v>204</v>
      </c>
    </row>
    <row r="3085" spans="8:10" ht="14.45">
      <c r="H3085" s="136">
        <v>6082</v>
      </c>
      <c r="I3085" s="136">
        <v>7</v>
      </c>
      <c r="J3085" s="136" t="s">
        <v>204</v>
      </c>
    </row>
    <row r="3086" spans="8:10" ht="14.45">
      <c r="H3086" s="136">
        <v>6083</v>
      </c>
      <c r="I3086" s="136">
        <v>7</v>
      </c>
      <c r="J3086" s="136" t="s">
        <v>204</v>
      </c>
    </row>
    <row r="3087" spans="8:10" ht="14.45">
      <c r="H3087" s="136">
        <v>6084</v>
      </c>
      <c r="I3087" s="136">
        <v>7</v>
      </c>
      <c r="J3087" s="136" t="s">
        <v>204</v>
      </c>
    </row>
    <row r="3088" spans="8:10" ht="14.45">
      <c r="H3088" s="136">
        <v>6090</v>
      </c>
      <c r="I3088" s="136">
        <v>7</v>
      </c>
      <c r="J3088" s="136" t="s">
        <v>204</v>
      </c>
    </row>
    <row r="3089" spans="8:10" ht="14.45">
      <c r="H3089" s="136">
        <v>6100</v>
      </c>
      <c r="I3089" s="136">
        <v>7</v>
      </c>
      <c r="J3089" s="136" t="s">
        <v>204</v>
      </c>
    </row>
    <row r="3090" spans="8:10" ht="14.45">
      <c r="H3090" s="136">
        <v>6101</v>
      </c>
      <c r="I3090" s="136">
        <v>7</v>
      </c>
      <c r="J3090" s="136" t="s">
        <v>204</v>
      </c>
    </row>
    <row r="3091" spans="8:10" ht="14.45">
      <c r="H3091" s="136">
        <v>6102</v>
      </c>
      <c r="I3091" s="136">
        <v>7</v>
      </c>
      <c r="J3091" s="136" t="s">
        <v>204</v>
      </c>
    </row>
    <row r="3092" spans="8:10" ht="14.45">
      <c r="H3092" s="136">
        <v>6103</v>
      </c>
      <c r="I3092" s="136">
        <v>7</v>
      </c>
      <c r="J3092" s="136" t="s">
        <v>204</v>
      </c>
    </row>
    <row r="3093" spans="8:10" ht="14.45">
      <c r="H3093" s="136">
        <v>6104</v>
      </c>
      <c r="I3093" s="136">
        <v>7</v>
      </c>
      <c r="J3093" s="136" t="s">
        <v>204</v>
      </c>
    </row>
    <row r="3094" spans="8:10" ht="14.45">
      <c r="H3094" s="136">
        <v>6105</v>
      </c>
      <c r="I3094" s="136">
        <v>7</v>
      </c>
      <c r="J3094" s="136" t="s">
        <v>204</v>
      </c>
    </row>
    <row r="3095" spans="8:10" ht="14.45">
      <c r="H3095" s="136">
        <v>6106</v>
      </c>
      <c r="I3095" s="136">
        <v>7</v>
      </c>
      <c r="J3095" s="136" t="s">
        <v>204</v>
      </c>
    </row>
    <row r="3096" spans="8:10" ht="14.45">
      <c r="H3096" s="136">
        <v>6107</v>
      </c>
      <c r="I3096" s="136">
        <v>7</v>
      </c>
      <c r="J3096" s="136" t="s">
        <v>204</v>
      </c>
    </row>
    <row r="3097" spans="8:10" ht="14.45">
      <c r="H3097" s="136">
        <v>6108</v>
      </c>
      <c r="I3097" s="136">
        <v>7</v>
      </c>
      <c r="J3097" s="136" t="s">
        <v>204</v>
      </c>
    </row>
    <row r="3098" spans="8:10" ht="14.45">
      <c r="H3098" s="136">
        <v>6109</v>
      </c>
      <c r="I3098" s="136">
        <v>7</v>
      </c>
      <c r="J3098" s="136" t="s">
        <v>204</v>
      </c>
    </row>
    <row r="3099" spans="8:10" ht="14.45">
      <c r="H3099" s="136">
        <v>6110</v>
      </c>
      <c r="I3099" s="136">
        <v>7</v>
      </c>
      <c r="J3099" s="136" t="s">
        <v>204</v>
      </c>
    </row>
    <row r="3100" spans="8:10" ht="14.45">
      <c r="H3100" s="136">
        <v>6111</v>
      </c>
      <c r="I3100" s="136">
        <v>7</v>
      </c>
      <c r="J3100" s="136" t="s">
        <v>204</v>
      </c>
    </row>
    <row r="3101" spans="8:10" ht="14.45">
      <c r="H3101" s="136">
        <v>6112</v>
      </c>
      <c r="I3101" s="136">
        <v>7</v>
      </c>
      <c r="J3101" s="136" t="s">
        <v>204</v>
      </c>
    </row>
    <row r="3102" spans="8:10" ht="14.45">
      <c r="H3102" s="136">
        <v>6121</v>
      </c>
      <c r="I3102" s="136">
        <v>7</v>
      </c>
      <c r="J3102" s="136" t="s">
        <v>204</v>
      </c>
    </row>
    <row r="3103" spans="8:10" ht="14.45">
      <c r="H3103" s="136">
        <v>6122</v>
      </c>
      <c r="I3103" s="136">
        <v>7</v>
      </c>
      <c r="J3103" s="136" t="s">
        <v>204</v>
      </c>
    </row>
    <row r="3104" spans="8:10" ht="14.45">
      <c r="H3104" s="136">
        <v>6123</v>
      </c>
      <c r="I3104" s="136">
        <v>7</v>
      </c>
      <c r="J3104" s="136" t="s">
        <v>204</v>
      </c>
    </row>
    <row r="3105" spans="8:10" ht="14.45">
      <c r="H3105" s="136">
        <v>6124</v>
      </c>
      <c r="I3105" s="136">
        <v>7</v>
      </c>
      <c r="J3105" s="136" t="s">
        <v>204</v>
      </c>
    </row>
    <row r="3106" spans="8:10" ht="14.45">
      <c r="H3106" s="136">
        <v>6125</v>
      </c>
      <c r="I3106" s="136">
        <v>7</v>
      </c>
      <c r="J3106" s="136" t="s">
        <v>204</v>
      </c>
    </row>
    <row r="3107" spans="8:10" ht="14.45">
      <c r="H3107" s="136">
        <v>6126</v>
      </c>
      <c r="I3107" s="136">
        <v>7</v>
      </c>
      <c r="J3107" s="136" t="s">
        <v>204</v>
      </c>
    </row>
    <row r="3108" spans="8:10" ht="14.45">
      <c r="H3108" s="136">
        <v>6147</v>
      </c>
      <c r="I3108" s="136">
        <v>7</v>
      </c>
      <c r="J3108" s="136" t="s">
        <v>204</v>
      </c>
    </row>
    <row r="3109" spans="8:10" ht="14.45">
      <c r="H3109" s="136">
        <v>6148</v>
      </c>
      <c r="I3109" s="136">
        <v>7</v>
      </c>
      <c r="J3109" s="136" t="s">
        <v>204</v>
      </c>
    </row>
    <row r="3110" spans="8:10" ht="14.45">
      <c r="H3110" s="136">
        <v>6149</v>
      </c>
      <c r="I3110" s="136">
        <v>7</v>
      </c>
      <c r="J3110" s="136" t="s">
        <v>204</v>
      </c>
    </row>
    <row r="3111" spans="8:10" ht="14.45">
      <c r="H3111" s="136">
        <v>6150</v>
      </c>
      <c r="I3111" s="136">
        <v>7</v>
      </c>
      <c r="J3111" s="136" t="s">
        <v>204</v>
      </c>
    </row>
    <row r="3112" spans="8:10" ht="14.45">
      <c r="H3112" s="136">
        <v>6151</v>
      </c>
      <c r="I3112" s="136">
        <v>7</v>
      </c>
      <c r="J3112" s="136" t="s">
        <v>204</v>
      </c>
    </row>
    <row r="3113" spans="8:10" ht="14.45">
      <c r="H3113" s="136">
        <v>6152</v>
      </c>
      <c r="I3113" s="136">
        <v>7</v>
      </c>
      <c r="J3113" s="136" t="s">
        <v>204</v>
      </c>
    </row>
    <row r="3114" spans="8:10" ht="14.45">
      <c r="H3114" s="136">
        <v>6153</v>
      </c>
      <c r="I3114" s="136">
        <v>7</v>
      </c>
      <c r="J3114" s="136" t="s">
        <v>204</v>
      </c>
    </row>
    <row r="3115" spans="8:10" ht="14.45">
      <c r="H3115" s="136">
        <v>6154</v>
      </c>
      <c r="I3115" s="136">
        <v>7</v>
      </c>
      <c r="J3115" s="136" t="s">
        <v>204</v>
      </c>
    </row>
    <row r="3116" spans="8:10" ht="14.45">
      <c r="H3116" s="136">
        <v>6155</v>
      </c>
      <c r="I3116" s="136">
        <v>7</v>
      </c>
      <c r="J3116" s="136" t="s">
        <v>204</v>
      </c>
    </row>
    <row r="3117" spans="8:10" ht="14.45">
      <c r="H3117" s="136">
        <v>6156</v>
      </c>
      <c r="I3117" s="136">
        <v>7</v>
      </c>
      <c r="J3117" s="136" t="s">
        <v>204</v>
      </c>
    </row>
    <row r="3118" spans="8:10" ht="14.45">
      <c r="H3118" s="136">
        <v>6157</v>
      </c>
      <c r="I3118" s="136">
        <v>7</v>
      </c>
      <c r="J3118" s="136" t="s">
        <v>204</v>
      </c>
    </row>
    <row r="3119" spans="8:10" ht="14.45">
      <c r="H3119" s="136">
        <v>6158</v>
      </c>
      <c r="I3119" s="136">
        <v>7</v>
      </c>
      <c r="J3119" s="136" t="s">
        <v>204</v>
      </c>
    </row>
    <row r="3120" spans="8:10" ht="14.45">
      <c r="H3120" s="136">
        <v>6159</v>
      </c>
      <c r="I3120" s="136">
        <v>7</v>
      </c>
      <c r="J3120" s="136" t="s">
        <v>204</v>
      </c>
    </row>
    <row r="3121" spans="8:10" ht="14.45">
      <c r="H3121" s="136">
        <v>6160</v>
      </c>
      <c r="I3121" s="136">
        <v>7</v>
      </c>
      <c r="J3121" s="136" t="s">
        <v>204</v>
      </c>
    </row>
    <row r="3122" spans="8:10" ht="14.45">
      <c r="H3122" s="136">
        <v>6161</v>
      </c>
      <c r="I3122" s="136">
        <v>7</v>
      </c>
      <c r="J3122" s="136" t="s">
        <v>204</v>
      </c>
    </row>
    <row r="3123" spans="8:10" ht="14.45">
      <c r="H3123" s="136">
        <v>6162</v>
      </c>
      <c r="I3123" s="136">
        <v>7</v>
      </c>
      <c r="J3123" s="136" t="s">
        <v>204</v>
      </c>
    </row>
    <row r="3124" spans="8:10" ht="14.45">
      <c r="H3124" s="136">
        <v>6163</v>
      </c>
      <c r="I3124" s="136">
        <v>7</v>
      </c>
      <c r="J3124" s="136" t="s">
        <v>204</v>
      </c>
    </row>
    <row r="3125" spans="8:10" ht="14.45">
      <c r="H3125" s="136">
        <v>6164</v>
      </c>
      <c r="I3125" s="136">
        <v>7</v>
      </c>
      <c r="J3125" s="136" t="s">
        <v>204</v>
      </c>
    </row>
    <row r="3126" spans="8:10" ht="14.45">
      <c r="H3126" s="136">
        <v>6165</v>
      </c>
      <c r="I3126" s="136">
        <v>7</v>
      </c>
      <c r="J3126" s="136" t="s">
        <v>204</v>
      </c>
    </row>
    <row r="3127" spans="8:10" ht="14.45">
      <c r="H3127" s="136">
        <v>6166</v>
      </c>
      <c r="I3127" s="136">
        <v>7</v>
      </c>
      <c r="J3127" s="136" t="s">
        <v>204</v>
      </c>
    </row>
    <row r="3128" spans="8:10" ht="14.45">
      <c r="H3128" s="136">
        <v>6167</v>
      </c>
      <c r="I3128" s="136">
        <v>7</v>
      </c>
      <c r="J3128" s="136" t="s">
        <v>204</v>
      </c>
    </row>
    <row r="3129" spans="8:10" ht="14.45">
      <c r="H3129" s="136">
        <v>6168</v>
      </c>
      <c r="I3129" s="136">
        <v>7</v>
      </c>
      <c r="J3129" s="136" t="s">
        <v>204</v>
      </c>
    </row>
    <row r="3130" spans="8:10" ht="14.45">
      <c r="H3130" s="136">
        <v>6169</v>
      </c>
      <c r="I3130" s="136">
        <v>7</v>
      </c>
      <c r="J3130" s="136" t="s">
        <v>204</v>
      </c>
    </row>
    <row r="3131" spans="8:10" ht="14.45">
      <c r="H3131" s="136">
        <v>6170</v>
      </c>
      <c r="I3131" s="136">
        <v>7</v>
      </c>
      <c r="J3131" s="136" t="s">
        <v>204</v>
      </c>
    </row>
    <row r="3132" spans="8:10" ht="14.45">
      <c r="H3132" s="136">
        <v>6171</v>
      </c>
      <c r="I3132" s="136">
        <v>7</v>
      </c>
      <c r="J3132" s="136" t="s">
        <v>204</v>
      </c>
    </row>
    <row r="3133" spans="8:10" ht="14.45">
      <c r="H3133" s="136">
        <v>6172</v>
      </c>
      <c r="I3133" s="136">
        <v>7</v>
      </c>
      <c r="J3133" s="136" t="s">
        <v>204</v>
      </c>
    </row>
    <row r="3134" spans="8:10" ht="14.45">
      <c r="H3134" s="136">
        <v>6173</v>
      </c>
      <c r="I3134" s="136">
        <v>7</v>
      </c>
      <c r="J3134" s="136" t="s">
        <v>204</v>
      </c>
    </row>
    <row r="3135" spans="8:10" ht="14.45">
      <c r="H3135" s="136">
        <v>6174</v>
      </c>
      <c r="I3135" s="136">
        <v>7</v>
      </c>
      <c r="J3135" s="136" t="s">
        <v>204</v>
      </c>
    </row>
    <row r="3136" spans="8:10" ht="14.45">
      <c r="H3136" s="136">
        <v>6175</v>
      </c>
      <c r="I3136" s="136">
        <v>7</v>
      </c>
      <c r="J3136" s="136" t="s">
        <v>204</v>
      </c>
    </row>
    <row r="3137" spans="8:10" ht="14.45">
      <c r="H3137" s="136">
        <v>6176</v>
      </c>
      <c r="I3137" s="136">
        <v>7</v>
      </c>
      <c r="J3137" s="136" t="s">
        <v>204</v>
      </c>
    </row>
    <row r="3138" spans="8:10" ht="14.45">
      <c r="H3138" s="136">
        <v>6207</v>
      </c>
      <c r="I3138" s="136">
        <v>7</v>
      </c>
      <c r="J3138" s="136" t="s">
        <v>204</v>
      </c>
    </row>
    <row r="3139" spans="8:10" ht="14.45">
      <c r="H3139" s="136">
        <v>6208</v>
      </c>
      <c r="I3139" s="136">
        <v>7</v>
      </c>
      <c r="J3139" s="136" t="s">
        <v>204</v>
      </c>
    </row>
    <row r="3140" spans="8:10" ht="14.45">
      <c r="H3140" s="136">
        <v>6210</v>
      </c>
      <c r="I3140" s="136">
        <v>7</v>
      </c>
      <c r="J3140" s="136" t="s">
        <v>204</v>
      </c>
    </row>
    <row r="3141" spans="8:10" ht="14.45">
      <c r="H3141" s="136">
        <v>6211</v>
      </c>
      <c r="I3141" s="136">
        <v>7</v>
      </c>
      <c r="J3141" s="136" t="s">
        <v>204</v>
      </c>
    </row>
    <row r="3142" spans="8:10" ht="14.45">
      <c r="H3142" s="136">
        <v>6213</v>
      </c>
      <c r="I3142" s="136">
        <v>7</v>
      </c>
      <c r="J3142" s="136" t="s">
        <v>204</v>
      </c>
    </row>
    <row r="3143" spans="8:10" ht="14.45">
      <c r="H3143" s="136">
        <v>6214</v>
      </c>
      <c r="I3143" s="136">
        <v>7</v>
      </c>
      <c r="J3143" s="136" t="s">
        <v>204</v>
      </c>
    </row>
    <row r="3144" spans="8:10" ht="14.45">
      <c r="H3144" s="136">
        <v>6215</v>
      </c>
      <c r="I3144" s="136">
        <v>7</v>
      </c>
      <c r="J3144" s="136" t="s">
        <v>204</v>
      </c>
    </row>
    <row r="3145" spans="8:10" ht="14.45">
      <c r="H3145" s="136">
        <v>6218</v>
      </c>
      <c r="I3145" s="136">
        <v>7</v>
      </c>
      <c r="J3145" s="136" t="s">
        <v>204</v>
      </c>
    </row>
    <row r="3146" spans="8:10" ht="14.45">
      <c r="H3146" s="136">
        <v>6220</v>
      </c>
      <c r="I3146" s="136">
        <v>7</v>
      </c>
      <c r="J3146" s="136" t="s">
        <v>204</v>
      </c>
    </row>
    <row r="3147" spans="8:10" ht="14.45">
      <c r="H3147" s="136">
        <v>6221</v>
      </c>
      <c r="I3147" s="136">
        <v>7</v>
      </c>
      <c r="J3147" s="136" t="s">
        <v>204</v>
      </c>
    </row>
    <row r="3148" spans="8:10" ht="14.45">
      <c r="H3148" s="136">
        <v>6223</v>
      </c>
      <c r="I3148" s="136">
        <v>7</v>
      </c>
      <c r="J3148" s="136" t="s">
        <v>204</v>
      </c>
    </row>
    <row r="3149" spans="8:10" ht="14.45">
      <c r="H3149" s="136">
        <v>6224</v>
      </c>
      <c r="I3149" s="136">
        <v>7</v>
      </c>
      <c r="J3149" s="136" t="s">
        <v>204</v>
      </c>
    </row>
    <row r="3150" spans="8:10" ht="14.45">
      <c r="H3150" s="136">
        <v>6225</v>
      </c>
      <c r="I3150" s="136">
        <v>7</v>
      </c>
      <c r="J3150" s="136" t="s">
        <v>204</v>
      </c>
    </row>
    <row r="3151" spans="8:10" ht="14.45">
      <c r="H3151" s="136">
        <v>6226</v>
      </c>
      <c r="I3151" s="136">
        <v>9</v>
      </c>
      <c r="J3151" s="136" t="s">
        <v>204</v>
      </c>
    </row>
    <row r="3152" spans="8:10" ht="14.45">
      <c r="H3152" s="136">
        <v>6227</v>
      </c>
      <c r="I3152" s="136">
        <v>9</v>
      </c>
      <c r="J3152" s="136" t="s">
        <v>204</v>
      </c>
    </row>
    <row r="3153" spans="8:10" ht="14.45">
      <c r="H3153" s="136">
        <v>6228</v>
      </c>
      <c r="I3153" s="136">
        <v>9</v>
      </c>
      <c r="J3153" s="136" t="s">
        <v>204</v>
      </c>
    </row>
    <row r="3154" spans="8:10" ht="14.45">
      <c r="H3154" s="136">
        <v>6229</v>
      </c>
      <c r="I3154" s="136">
        <v>9</v>
      </c>
      <c r="J3154" s="136" t="s">
        <v>204</v>
      </c>
    </row>
    <row r="3155" spans="8:10" ht="14.45">
      <c r="H3155" s="136">
        <v>6230</v>
      </c>
      <c r="I3155" s="136">
        <v>9</v>
      </c>
      <c r="J3155" s="136" t="s">
        <v>204</v>
      </c>
    </row>
    <row r="3156" spans="8:10" ht="14.45">
      <c r="H3156" s="136">
        <v>6231</v>
      </c>
      <c r="I3156" s="136">
        <v>9</v>
      </c>
      <c r="J3156" s="136" t="s">
        <v>204</v>
      </c>
    </row>
    <row r="3157" spans="8:10" ht="14.45">
      <c r="H3157" s="136">
        <v>6232</v>
      </c>
      <c r="I3157" s="136">
        <v>9</v>
      </c>
      <c r="J3157" s="136" t="s">
        <v>204</v>
      </c>
    </row>
    <row r="3158" spans="8:10" ht="14.45">
      <c r="H3158" s="136">
        <v>6233</v>
      </c>
      <c r="I3158" s="136">
        <v>9</v>
      </c>
      <c r="J3158" s="136" t="s">
        <v>204</v>
      </c>
    </row>
    <row r="3159" spans="8:10" ht="14.45">
      <c r="H3159" s="136">
        <v>6236</v>
      </c>
      <c r="I3159" s="136">
        <v>9</v>
      </c>
      <c r="J3159" s="136" t="s">
        <v>204</v>
      </c>
    </row>
    <row r="3160" spans="8:10" ht="14.45">
      <c r="H3160" s="136">
        <v>6237</v>
      </c>
      <c r="I3160" s="136">
        <v>9</v>
      </c>
      <c r="J3160" s="136" t="s">
        <v>204</v>
      </c>
    </row>
    <row r="3161" spans="8:10" ht="14.45">
      <c r="H3161" s="136">
        <v>6239</v>
      </c>
      <c r="I3161" s="136">
        <v>9</v>
      </c>
      <c r="J3161" s="136" t="s">
        <v>204</v>
      </c>
    </row>
    <row r="3162" spans="8:10" ht="14.45">
      <c r="H3162" s="136">
        <v>6240</v>
      </c>
      <c r="I3162" s="136">
        <v>9</v>
      </c>
      <c r="J3162" s="136" t="s">
        <v>204</v>
      </c>
    </row>
    <row r="3163" spans="8:10" ht="14.45">
      <c r="H3163" s="136">
        <v>6243</v>
      </c>
      <c r="I3163" s="136">
        <v>9</v>
      </c>
      <c r="J3163" s="136" t="s">
        <v>204</v>
      </c>
    </row>
    <row r="3164" spans="8:10" ht="14.45">
      <c r="H3164" s="136">
        <v>6244</v>
      </c>
      <c r="I3164" s="136">
        <v>9</v>
      </c>
      <c r="J3164" s="136" t="s">
        <v>204</v>
      </c>
    </row>
    <row r="3165" spans="8:10" ht="14.45">
      <c r="H3165" s="136">
        <v>6251</v>
      </c>
      <c r="I3165" s="136">
        <v>9</v>
      </c>
      <c r="J3165" s="136" t="s">
        <v>204</v>
      </c>
    </row>
    <row r="3166" spans="8:10" ht="14.45">
      <c r="H3166" s="136">
        <v>6252</v>
      </c>
      <c r="I3166" s="136">
        <v>9</v>
      </c>
      <c r="J3166" s="136" t="s">
        <v>204</v>
      </c>
    </row>
    <row r="3167" spans="8:10" ht="14.45">
      <c r="H3167" s="136">
        <v>6253</v>
      </c>
      <c r="I3167" s="136">
        <v>9</v>
      </c>
      <c r="J3167" s="136" t="s">
        <v>204</v>
      </c>
    </row>
    <row r="3168" spans="8:10" ht="14.45">
      <c r="H3168" s="136">
        <v>6254</v>
      </c>
      <c r="I3168" s="136">
        <v>9</v>
      </c>
      <c r="J3168" s="136" t="s">
        <v>204</v>
      </c>
    </row>
    <row r="3169" spans="8:10" ht="14.45">
      <c r="H3169" s="136">
        <v>6255</v>
      </c>
      <c r="I3169" s="136">
        <v>9</v>
      </c>
      <c r="J3169" s="136" t="s">
        <v>204</v>
      </c>
    </row>
    <row r="3170" spans="8:10" ht="14.45">
      <c r="H3170" s="136">
        <v>6256</v>
      </c>
      <c r="I3170" s="136">
        <v>9</v>
      </c>
      <c r="J3170" s="136" t="s">
        <v>204</v>
      </c>
    </row>
    <row r="3171" spans="8:10" ht="14.45">
      <c r="H3171" s="136">
        <v>6258</v>
      </c>
      <c r="I3171" s="136">
        <v>9</v>
      </c>
      <c r="J3171" s="136" t="s">
        <v>204</v>
      </c>
    </row>
    <row r="3172" spans="8:10" ht="14.45">
      <c r="H3172" s="136">
        <v>6260</v>
      </c>
      <c r="I3172" s="136">
        <v>9</v>
      </c>
      <c r="J3172" s="136" t="s">
        <v>204</v>
      </c>
    </row>
    <row r="3173" spans="8:10" ht="14.45">
      <c r="H3173" s="136">
        <v>6262</v>
      </c>
      <c r="I3173" s="136">
        <v>9</v>
      </c>
      <c r="J3173" s="136" t="s">
        <v>204</v>
      </c>
    </row>
    <row r="3174" spans="8:10" ht="14.45">
      <c r="H3174" s="136">
        <v>6271</v>
      </c>
      <c r="I3174" s="136">
        <v>9</v>
      </c>
      <c r="J3174" s="136" t="s">
        <v>204</v>
      </c>
    </row>
    <row r="3175" spans="8:10" ht="14.45">
      <c r="H3175" s="136">
        <v>6275</v>
      </c>
      <c r="I3175" s="136">
        <v>9</v>
      </c>
      <c r="J3175" s="136" t="s">
        <v>204</v>
      </c>
    </row>
    <row r="3176" spans="8:10" ht="14.45">
      <c r="H3176" s="136">
        <v>6280</v>
      </c>
      <c r="I3176" s="136">
        <v>9</v>
      </c>
      <c r="J3176" s="136" t="s">
        <v>204</v>
      </c>
    </row>
    <row r="3177" spans="8:10" ht="14.45">
      <c r="H3177" s="136">
        <v>6281</v>
      </c>
      <c r="I3177" s="136">
        <v>9</v>
      </c>
      <c r="J3177" s="136" t="s">
        <v>204</v>
      </c>
    </row>
    <row r="3178" spans="8:10" ht="14.45">
      <c r="H3178" s="136">
        <v>6282</v>
      </c>
      <c r="I3178" s="136">
        <v>9</v>
      </c>
      <c r="J3178" s="136" t="s">
        <v>204</v>
      </c>
    </row>
    <row r="3179" spans="8:10" ht="14.45">
      <c r="H3179" s="136">
        <v>6284</v>
      </c>
      <c r="I3179" s="136">
        <v>9</v>
      </c>
      <c r="J3179" s="136" t="s">
        <v>204</v>
      </c>
    </row>
    <row r="3180" spans="8:10" ht="14.45">
      <c r="H3180" s="136">
        <v>6285</v>
      </c>
      <c r="I3180" s="136">
        <v>9</v>
      </c>
      <c r="J3180" s="136" t="s">
        <v>204</v>
      </c>
    </row>
    <row r="3181" spans="8:10" ht="14.45">
      <c r="H3181" s="136">
        <v>6286</v>
      </c>
      <c r="I3181" s="136">
        <v>9</v>
      </c>
      <c r="J3181" s="136" t="s">
        <v>204</v>
      </c>
    </row>
    <row r="3182" spans="8:10" ht="14.45">
      <c r="H3182" s="136">
        <v>6288</v>
      </c>
      <c r="I3182" s="136">
        <v>9</v>
      </c>
      <c r="J3182" s="136" t="s">
        <v>204</v>
      </c>
    </row>
    <row r="3183" spans="8:10" ht="14.45">
      <c r="H3183" s="136">
        <v>6290</v>
      </c>
      <c r="I3183" s="136">
        <v>9</v>
      </c>
      <c r="J3183" s="136" t="s">
        <v>204</v>
      </c>
    </row>
    <row r="3184" spans="8:10" ht="14.45">
      <c r="H3184" s="136">
        <v>6302</v>
      </c>
      <c r="I3184" s="136">
        <v>7</v>
      </c>
      <c r="J3184" s="136" t="s">
        <v>204</v>
      </c>
    </row>
    <row r="3185" spans="8:10" ht="14.45">
      <c r="H3185" s="136">
        <v>6304</v>
      </c>
      <c r="I3185" s="136">
        <v>7</v>
      </c>
      <c r="J3185" s="136" t="s">
        <v>204</v>
      </c>
    </row>
    <row r="3186" spans="8:10" ht="14.45">
      <c r="H3186" s="136">
        <v>6306</v>
      </c>
      <c r="I3186" s="136">
        <v>7</v>
      </c>
      <c r="J3186" s="136" t="s">
        <v>204</v>
      </c>
    </row>
    <row r="3187" spans="8:10" ht="14.45">
      <c r="H3187" s="136">
        <v>6308</v>
      </c>
      <c r="I3187" s="136">
        <v>7</v>
      </c>
      <c r="J3187" s="136" t="s">
        <v>204</v>
      </c>
    </row>
    <row r="3188" spans="8:10" ht="14.45">
      <c r="H3188" s="136">
        <v>6309</v>
      </c>
      <c r="I3188" s="136">
        <v>8</v>
      </c>
      <c r="J3188" s="136" t="s">
        <v>204</v>
      </c>
    </row>
    <row r="3189" spans="8:10" ht="14.45">
      <c r="H3189" s="136">
        <v>6311</v>
      </c>
      <c r="I3189" s="136">
        <v>8</v>
      </c>
      <c r="J3189" s="136" t="s">
        <v>204</v>
      </c>
    </row>
    <row r="3190" spans="8:10" ht="14.45">
      <c r="H3190" s="136">
        <v>6312</v>
      </c>
      <c r="I3190" s="136">
        <v>8</v>
      </c>
      <c r="J3190" s="136" t="s">
        <v>204</v>
      </c>
    </row>
    <row r="3191" spans="8:10" ht="14.45">
      <c r="H3191" s="136">
        <v>6313</v>
      </c>
      <c r="I3191" s="136">
        <v>8</v>
      </c>
      <c r="J3191" s="136" t="s">
        <v>204</v>
      </c>
    </row>
    <row r="3192" spans="8:10" ht="14.45">
      <c r="H3192" s="136">
        <v>6315</v>
      </c>
      <c r="I3192" s="136">
        <v>8</v>
      </c>
      <c r="J3192" s="136" t="s">
        <v>204</v>
      </c>
    </row>
    <row r="3193" spans="8:10" ht="14.45">
      <c r="H3193" s="136">
        <v>6316</v>
      </c>
      <c r="I3193" s="136">
        <v>8</v>
      </c>
      <c r="J3193" s="136" t="s">
        <v>204</v>
      </c>
    </row>
    <row r="3194" spans="8:10" ht="14.45">
      <c r="H3194" s="136">
        <v>6317</v>
      </c>
      <c r="I3194" s="136">
        <v>8</v>
      </c>
      <c r="J3194" s="136" t="s">
        <v>204</v>
      </c>
    </row>
    <row r="3195" spans="8:10" ht="14.45">
      <c r="H3195" s="136">
        <v>6318</v>
      </c>
      <c r="I3195" s="136">
        <v>8</v>
      </c>
      <c r="J3195" s="136" t="s">
        <v>204</v>
      </c>
    </row>
    <row r="3196" spans="8:10" ht="14.45">
      <c r="H3196" s="136">
        <v>6320</v>
      </c>
      <c r="I3196" s="136">
        <v>8</v>
      </c>
      <c r="J3196" s="136" t="s">
        <v>204</v>
      </c>
    </row>
    <row r="3197" spans="8:10" ht="14.45">
      <c r="H3197" s="136">
        <v>6321</v>
      </c>
      <c r="I3197" s="136">
        <v>10</v>
      </c>
      <c r="J3197" s="136" t="s">
        <v>204</v>
      </c>
    </row>
    <row r="3198" spans="8:10" ht="14.45">
      <c r="H3198" s="136">
        <v>6322</v>
      </c>
      <c r="I3198" s="136">
        <v>10</v>
      </c>
      <c r="J3198" s="136" t="s">
        <v>204</v>
      </c>
    </row>
    <row r="3199" spans="8:10" ht="14.45">
      <c r="H3199" s="136">
        <v>6323</v>
      </c>
      <c r="I3199" s="136">
        <v>10</v>
      </c>
      <c r="J3199" s="136" t="s">
        <v>204</v>
      </c>
    </row>
    <row r="3200" spans="8:10" ht="14.45">
      <c r="H3200" s="136">
        <v>6324</v>
      </c>
      <c r="I3200" s="136">
        <v>10</v>
      </c>
      <c r="J3200" s="136" t="s">
        <v>204</v>
      </c>
    </row>
    <row r="3201" spans="8:10" ht="14.45">
      <c r="H3201" s="136">
        <v>6326</v>
      </c>
      <c r="I3201" s="136">
        <v>10</v>
      </c>
      <c r="J3201" s="136" t="s">
        <v>204</v>
      </c>
    </row>
    <row r="3202" spans="8:10" ht="14.45">
      <c r="H3202" s="136">
        <v>6327</v>
      </c>
      <c r="I3202" s="136">
        <v>10</v>
      </c>
      <c r="J3202" s="136" t="s">
        <v>204</v>
      </c>
    </row>
    <row r="3203" spans="8:10" ht="14.45">
      <c r="H3203" s="136">
        <v>6328</v>
      </c>
      <c r="I3203" s="136">
        <v>10</v>
      </c>
      <c r="J3203" s="136" t="s">
        <v>204</v>
      </c>
    </row>
    <row r="3204" spans="8:10" ht="14.45">
      <c r="H3204" s="136">
        <v>6330</v>
      </c>
      <c r="I3204" s="136">
        <v>10</v>
      </c>
      <c r="J3204" s="136" t="s">
        <v>204</v>
      </c>
    </row>
    <row r="3205" spans="8:10" ht="14.45">
      <c r="H3205" s="136">
        <v>6331</v>
      </c>
      <c r="I3205" s="136">
        <v>10</v>
      </c>
      <c r="J3205" s="136" t="s">
        <v>204</v>
      </c>
    </row>
    <row r="3206" spans="8:10" ht="14.45">
      <c r="H3206" s="136">
        <v>6332</v>
      </c>
      <c r="I3206" s="136">
        <v>10</v>
      </c>
      <c r="J3206" s="136" t="s">
        <v>204</v>
      </c>
    </row>
    <row r="3207" spans="8:10" ht="14.45">
      <c r="H3207" s="136">
        <v>6333</v>
      </c>
      <c r="I3207" s="136">
        <v>9</v>
      </c>
      <c r="J3207" s="136" t="s">
        <v>204</v>
      </c>
    </row>
    <row r="3208" spans="8:10" ht="14.45">
      <c r="H3208" s="136">
        <v>6335</v>
      </c>
      <c r="I3208" s="136">
        <v>8</v>
      </c>
      <c r="J3208" s="136" t="s">
        <v>204</v>
      </c>
    </row>
    <row r="3209" spans="8:10" ht="14.45">
      <c r="H3209" s="136">
        <v>6336</v>
      </c>
      <c r="I3209" s="136">
        <v>8</v>
      </c>
      <c r="J3209" s="136" t="s">
        <v>204</v>
      </c>
    </row>
    <row r="3210" spans="8:10" ht="14.45">
      <c r="H3210" s="136">
        <v>6337</v>
      </c>
      <c r="I3210" s="136">
        <v>8</v>
      </c>
      <c r="J3210" s="136" t="s">
        <v>204</v>
      </c>
    </row>
    <row r="3211" spans="8:10" ht="14.45">
      <c r="H3211" s="136">
        <v>6338</v>
      </c>
      <c r="I3211" s="136">
        <v>8</v>
      </c>
      <c r="J3211" s="136" t="s">
        <v>204</v>
      </c>
    </row>
    <row r="3212" spans="8:10" ht="14.45">
      <c r="H3212" s="136">
        <v>6341</v>
      </c>
      <c r="I3212" s="136">
        <v>8</v>
      </c>
      <c r="J3212" s="136" t="s">
        <v>204</v>
      </c>
    </row>
    <row r="3213" spans="8:10" ht="14.45">
      <c r="H3213" s="136">
        <v>6343</v>
      </c>
      <c r="I3213" s="136">
        <v>8</v>
      </c>
      <c r="J3213" s="136" t="s">
        <v>204</v>
      </c>
    </row>
    <row r="3214" spans="8:10" ht="14.45">
      <c r="H3214" s="136">
        <v>6346</v>
      </c>
      <c r="I3214" s="136">
        <v>10</v>
      </c>
      <c r="J3214" s="136" t="s">
        <v>204</v>
      </c>
    </row>
    <row r="3215" spans="8:10" ht="14.45">
      <c r="H3215" s="136">
        <v>6348</v>
      </c>
      <c r="I3215" s="136">
        <v>10</v>
      </c>
      <c r="J3215" s="136" t="s">
        <v>204</v>
      </c>
    </row>
    <row r="3216" spans="8:10" ht="14.45">
      <c r="H3216" s="136">
        <v>6350</v>
      </c>
      <c r="I3216" s="136">
        <v>8</v>
      </c>
      <c r="J3216" s="136" t="s">
        <v>204</v>
      </c>
    </row>
    <row r="3217" spans="8:10" ht="14.45">
      <c r="H3217" s="136">
        <v>6351</v>
      </c>
      <c r="I3217" s="136">
        <v>8</v>
      </c>
      <c r="J3217" s="136" t="s">
        <v>204</v>
      </c>
    </row>
    <row r="3218" spans="8:10" ht="14.45">
      <c r="H3218" s="136">
        <v>6352</v>
      </c>
      <c r="I3218" s="136">
        <v>8</v>
      </c>
      <c r="J3218" s="136" t="s">
        <v>204</v>
      </c>
    </row>
    <row r="3219" spans="8:10" ht="14.45">
      <c r="H3219" s="136">
        <v>6353</v>
      </c>
      <c r="I3219" s="136">
        <v>8</v>
      </c>
      <c r="J3219" s="136" t="s">
        <v>204</v>
      </c>
    </row>
    <row r="3220" spans="8:10" ht="14.45">
      <c r="H3220" s="136">
        <v>6355</v>
      </c>
      <c r="I3220" s="136">
        <v>8</v>
      </c>
      <c r="J3220" s="136" t="s">
        <v>204</v>
      </c>
    </row>
    <row r="3221" spans="8:10" ht="14.45">
      <c r="H3221" s="136">
        <v>6356</v>
      </c>
      <c r="I3221" s="136">
        <v>8</v>
      </c>
      <c r="J3221" s="136" t="s">
        <v>204</v>
      </c>
    </row>
    <row r="3222" spans="8:10" ht="14.45">
      <c r="H3222" s="136">
        <v>6357</v>
      </c>
      <c r="I3222" s="136">
        <v>8</v>
      </c>
      <c r="J3222" s="136" t="s">
        <v>204</v>
      </c>
    </row>
    <row r="3223" spans="8:10" ht="14.45">
      <c r="H3223" s="136">
        <v>6358</v>
      </c>
      <c r="I3223" s="136">
        <v>8</v>
      </c>
      <c r="J3223" s="136" t="s">
        <v>204</v>
      </c>
    </row>
    <row r="3224" spans="8:10" ht="14.45">
      <c r="H3224" s="136">
        <v>6359</v>
      </c>
      <c r="I3224" s="136">
        <v>8</v>
      </c>
      <c r="J3224" s="136" t="s">
        <v>204</v>
      </c>
    </row>
    <row r="3225" spans="8:10" ht="14.45">
      <c r="H3225" s="136">
        <v>6361</v>
      </c>
      <c r="I3225" s="136">
        <v>8</v>
      </c>
      <c r="J3225" s="136" t="s">
        <v>204</v>
      </c>
    </row>
    <row r="3226" spans="8:10" ht="14.45">
      <c r="H3226" s="136">
        <v>6363</v>
      </c>
      <c r="I3226" s="136">
        <v>8</v>
      </c>
      <c r="J3226" s="136" t="s">
        <v>204</v>
      </c>
    </row>
    <row r="3227" spans="8:10" ht="14.45">
      <c r="H3227" s="136">
        <v>6365</v>
      </c>
      <c r="I3227" s="136">
        <v>8</v>
      </c>
      <c r="J3227" s="136" t="s">
        <v>204</v>
      </c>
    </row>
    <row r="3228" spans="8:10" ht="14.45">
      <c r="H3228" s="136">
        <v>6367</v>
      </c>
      <c r="I3228" s="136">
        <v>8</v>
      </c>
      <c r="J3228" s="136" t="s">
        <v>204</v>
      </c>
    </row>
    <row r="3229" spans="8:10" ht="14.45">
      <c r="H3229" s="136">
        <v>6368</v>
      </c>
      <c r="I3229" s="136">
        <v>6</v>
      </c>
      <c r="J3229" s="136" t="s">
        <v>204</v>
      </c>
    </row>
    <row r="3230" spans="8:10" ht="14.45">
      <c r="H3230" s="136">
        <v>6369</v>
      </c>
      <c r="I3230" s="136">
        <v>6</v>
      </c>
      <c r="J3230" s="136" t="s">
        <v>204</v>
      </c>
    </row>
    <row r="3231" spans="8:10" ht="14.45">
      <c r="H3231" s="136">
        <v>6370</v>
      </c>
      <c r="I3231" s="136">
        <v>8</v>
      </c>
      <c r="J3231" s="136" t="s">
        <v>204</v>
      </c>
    </row>
    <row r="3232" spans="8:10" ht="14.45">
      <c r="H3232" s="136">
        <v>6372</v>
      </c>
      <c r="I3232" s="136">
        <v>8</v>
      </c>
      <c r="J3232" s="136" t="s">
        <v>204</v>
      </c>
    </row>
    <row r="3233" spans="8:10" ht="14.45">
      <c r="H3233" s="136">
        <v>6373</v>
      </c>
      <c r="I3233" s="136">
        <v>8</v>
      </c>
      <c r="J3233" s="136" t="s">
        <v>204</v>
      </c>
    </row>
    <row r="3234" spans="8:10" ht="14.45">
      <c r="H3234" s="136">
        <v>6375</v>
      </c>
      <c r="I3234" s="136">
        <v>8</v>
      </c>
      <c r="J3234" s="136" t="s">
        <v>204</v>
      </c>
    </row>
    <row r="3235" spans="8:10" ht="14.45">
      <c r="H3235" s="136">
        <v>6376</v>
      </c>
      <c r="I3235" s="136">
        <v>8</v>
      </c>
      <c r="J3235" s="136" t="s">
        <v>204</v>
      </c>
    </row>
    <row r="3236" spans="8:10" ht="14.45">
      <c r="H3236" s="136">
        <v>6380</v>
      </c>
      <c r="I3236" s="136">
        <v>6</v>
      </c>
      <c r="J3236" s="136" t="s">
        <v>204</v>
      </c>
    </row>
    <row r="3237" spans="8:10" ht="14.45">
      <c r="H3237" s="136">
        <v>6383</v>
      </c>
      <c r="I3237" s="136">
        <v>6</v>
      </c>
      <c r="J3237" s="136" t="s">
        <v>204</v>
      </c>
    </row>
    <row r="3238" spans="8:10" ht="14.45">
      <c r="H3238" s="136">
        <v>6384</v>
      </c>
      <c r="I3238" s="136">
        <v>6</v>
      </c>
      <c r="J3238" s="136" t="s">
        <v>204</v>
      </c>
    </row>
    <row r="3239" spans="8:10" ht="14.45">
      <c r="H3239" s="136">
        <v>6385</v>
      </c>
      <c r="I3239" s="136">
        <v>6</v>
      </c>
      <c r="J3239" s="136" t="s">
        <v>204</v>
      </c>
    </row>
    <row r="3240" spans="8:10" ht="14.45">
      <c r="H3240" s="136">
        <v>6386</v>
      </c>
      <c r="I3240" s="136">
        <v>6</v>
      </c>
      <c r="J3240" s="136" t="s">
        <v>204</v>
      </c>
    </row>
    <row r="3241" spans="8:10" ht="14.45">
      <c r="H3241" s="136">
        <v>6390</v>
      </c>
      <c r="I3241" s="136">
        <v>7</v>
      </c>
      <c r="J3241" s="136" t="s">
        <v>204</v>
      </c>
    </row>
    <row r="3242" spans="8:10" ht="14.45">
      <c r="H3242" s="136">
        <v>6391</v>
      </c>
      <c r="I3242" s="136">
        <v>7</v>
      </c>
      <c r="J3242" s="136" t="s">
        <v>204</v>
      </c>
    </row>
    <row r="3243" spans="8:10" ht="14.45">
      <c r="H3243" s="136">
        <v>6392</v>
      </c>
      <c r="I3243" s="136">
        <v>7</v>
      </c>
      <c r="J3243" s="136" t="s">
        <v>204</v>
      </c>
    </row>
    <row r="3244" spans="8:10" ht="14.45">
      <c r="H3244" s="136">
        <v>6393</v>
      </c>
      <c r="I3244" s="136">
        <v>7</v>
      </c>
      <c r="J3244" s="136" t="s">
        <v>204</v>
      </c>
    </row>
    <row r="3245" spans="8:10" ht="14.45">
      <c r="H3245" s="136">
        <v>6394</v>
      </c>
      <c r="I3245" s="136">
        <v>9</v>
      </c>
      <c r="J3245" s="136" t="s">
        <v>204</v>
      </c>
    </row>
    <row r="3246" spans="8:10" ht="14.45">
      <c r="H3246" s="136">
        <v>6395</v>
      </c>
      <c r="I3246" s="136">
        <v>9</v>
      </c>
      <c r="J3246" s="136" t="s">
        <v>204</v>
      </c>
    </row>
    <row r="3247" spans="8:10" ht="14.45">
      <c r="H3247" s="136">
        <v>6396</v>
      </c>
      <c r="I3247" s="136">
        <v>10</v>
      </c>
      <c r="J3247" s="136" t="s">
        <v>204</v>
      </c>
    </row>
    <row r="3248" spans="8:10" ht="14.45">
      <c r="H3248" s="136">
        <v>6397</v>
      </c>
      <c r="I3248" s="136">
        <v>10</v>
      </c>
      <c r="J3248" s="136" t="s">
        <v>204</v>
      </c>
    </row>
    <row r="3249" spans="8:10" ht="14.45">
      <c r="H3249" s="136">
        <v>6398</v>
      </c>
      <c r="I3249" s="136">
        <v>9</v>
      </c>
      <c r="J3249" s="136" t="s">
        <v>204</v>
      </c>
    </row>
    <row r="3250" spans="8:10" ht="14.45">
      <c r="H3250" s="136">
        <v>6401</v>
      </c>
      <c r="I3250" s="136">
        <v>7</v>
      </c>
      <c r="J3250" s="136" t="s">
        <v>204</v>
      </c>
    </row>
    <row r="3251" spans="8:10" ht="14.45">
      <c r="H3251" s="136">
        <v>6403</v>
      </c>
      <c r="I3251" s="136">
        <v>7</v>
      </c>
      <c r="J3251" s="136" t="s">
        <v>204</v>
      </c>
    </row>
    <row r="3252" spans="8:10" ht="14.45">
      <c r="H3252" s="136">
        <v>6405</v>
      </c>
      <c r="I3252" s="136">
        <v>7</v>
      </c>
      <c r="J3252" s="136" t="s">
        <v>204</v>
      </c>
    </row>
    <row r="3253" spans="8:10" ht="14.45">
      <c r="H3253" s="136">
        <v>6407</v>
      </c>
      <c r="I3253" s="136">
        <v>6</v>
      </c>
      <c r="J3253" s="136" t="s">
        <v>204</v>
      </c>
    </row>
    <row r="3254" spans="8:10" ht="14.45">
      <c r="H3254" s="136">
        <v>6409</v>
      </c>
      <c r="I3254" s="136">
        <v>7</v>
      </c>
      <c r="J3254" s="136" t="s">
        <v>204</v>
      </c>
    </row>
    <row r="3255" spans="8:10" ht="14.45">
      <c r="H3255" s="136">
        <v>6410</v>
      </c>
      <c r="I3255" s="136">
        <v>6</v>
      </c>
      <c r="J3255" s="136" t="s">
        <v>204</v>
      </c>
    </row>
    <row r="3256" spans="8:10" ht="14.45">
      <c r="H3256" s="136">
        <v>6411</v>
      </c>
      <c r="I3256" s="136">
        <v>6</v>
      </c>
      <c r="J3256" s="136" t="s">
        <v>204</v>
      </c>
    </row>
    <row r="3257" spans="8:10" ht="14.45">
      <c r="H3257" s="136">
        <v>6412</v>
      </c>
      <c r="I3257" s="136">
        <v>6</v>
      </c>
      <c r="J3257" s="136" t="s">
        <v>204</v>
      </c>
    </row>
    <row r="3258" spans="8:10" ht="14.45">
      <c r="H3258" s="136">
        <v>6413</v>
      </c>
      <c r="I3258" s="136">
        <v>6</v>
      </c>
      <c r="J3258" s="136" t="s">
        <v>204</v>
      </c>
    </row>
    <row r="3259" spans="8:10" ht="14.45">
      <c r="H3259" s="136">
        <v>6414</v>
      </c>
      <c r="I3259" s="136">
        <v>6</v>
      </c>
      <c r="J3259" s="136" t="s">
        <v>204</v>
      </c>
    </row>
    <row r="3260" spans="8:10" ht="14.45">
      <c r="H3260" s="136">
        <v>6415</v>
      </c>
      <c r="I3260" s="136">
        <v>6</v>
      </c>
      <c r="J3260" s="136" t="s">
        <v>204</v>
      </c>
    </row>
    <row r="3261" spans="8:10" ht="14.45">
      <c r="H3261" s="136">
        <v>6417</v>
      </c>
      <c r="I3261" s="136">
        <v>6</v>
      </c>
      <c r="J3261" s="136" t="s">
        <v>204</v>
      </c>
    </row>
    <row r="3262" spans="8:10" ht="14.45">
      <c r="H3262" s="136">
        <v>6418</v>
      </c>
      <c r="I3262" s="136">
        <v>6</v>
      </c>
      <c r="J3262" s="136" t="s">
        <v>204</v>
      </c>
    </row>
    <row r="3263" spans="8:10" ht="14.45">
      <c r="H3263" s="136">
        <v>6419</v>
      </c>
      <c r="I3263" s="136">
        <v>6</v>
      </c>
      <c r="J3263" s="136" t="s">
        <v>204</v>
      </c>
    </row>
    <row r="3264" spans="8:10" ht="14.45">
      <c r="H3264" s="136">
        <v>6420</v>
      </c>
      <c r="I3264" s="136">
        <v>6</v>
      </c>
      <c r="J3264" s="136" t="s">
        <v>204</v>
      </c>
    </row>
    <row r="3265" spans="8:10" ht="14.45">
      <c r="H3265" s="136">
        <v>6421</v>
      </c>
      <c r="I3265" s="136">
        <v>6</v>
      </c>
      <c r="J3265" s="136" t="s">
        <v>204</v>
      </c>
    </row>
    <row r="3266" spans="8:10" ht="14.45">
      <c r="H3266" s="136">
        <v>6422</v>
      </c>
      <c r="I3266" s="136">
        <v>6</v>
      </c>
      <c r="J3266" s="136" t="s">
        <v>204</v>
      </c>
    </row>
    <row r="3267" spans="8:10" ht="14.45">
      <c r="H3267" s="136">
        <v>6423</v>
      </c>
      <c r="I3267" s="136">
        <v>6</v>
      </c>
      <c r="J3267" s="136" t="s">
        <v>204</v>
      </c>
    </row>
    <row r="3268" spans="8:10" ht="14.45">
      <c r="H3268" s="136">
        <v>6424</v>
      </c>
      <c r="I3268" s="136">
        <v>6</v>
      </c>
      <c r="J3268" s="136" t="s">
        <v>204</v>
      </c>
    </row>
    <row r="3269" spans="8:10" ht="14.45">
      <c r="H3269" s="136">
        <v>6425</v>
      </c>
      <c r="I3269" s="136">
        <v>6</v>
      </c>
      <c r="J3269" s="136" t="s">
        <v>204</v>
      </c>
    </row>
    <row r="3270" spans="8:10" ht="14.45">
      <c r="H3270" s="136">
        <v>6426</v>
      </c>
      <c r="I3270" s="136">
        <v>6</v>
      </c>
      <c r="J3270" s="136" t="s">
        <v>204</v>
      </c>
    </row>
    <row r="3271" spans="8:10" ht="14.45">
      <c r="H3271" s="136">
        <v>6427</v>
      </c>
      <c r="I3271" s="136">
        <v>6</v>
      </c>
      <c r="J3271" s="136" t="s">
        <v>204</v>
      </c>
    </row>
    <row r="3272" spans="8:10" ht="14.45">
      <c r="H3272" s="136">
        <v>6428</v>
      </c>
      <c r="I3272" s="136">
        <v>6</v>
      </c>
      <c r="J3272" s="136" t="s">
        <v>204</v>
      </c>
    </row>
    <row r="3273" spans="8:10" ht="14.45">
      <c r="H3273" s="136">
        <v>6429</v>
      </c>
      <c r="I3273" s="136">
        <v>11</v>
      </c>
      <c r="J3273" s="136" t="s">
        <v>204</v>
      </c>
    </row>
    <row r="3274" spans="8:10" ht="14.45">
      <c r="H3274" s="136">
        <v>6430</v>
      </c>
      <c r="I3274" s="136">
        <v>11</v>
      </c>
      <c r="J3274" s="136" t="s">
        <v>204</v>
      </c>
    </row>
    <row r="3275" spans="8:10" ht="14.45">
      <c r="H3275" s="136">
        <v>6431</v>
      </c>
      <c r="I3275" s="136">
        <v>11</v>
      </c>
      <c r="J3275" s="136" t="s">
        <v>204</v>
      </c>
    </row>
    <row r="3276" spans="8:10" ht="14.45">
      <c r="H3276" s="136">
        <v>6432</v>
      </c>
      <c r="I3276" s="136">
        <v>11</v>
      </c>
      <c r="J3276" s="136" t="s">
        <v>204</v>
      </c>
    </row>
    <row r="3277" spans="8:10" ht="14.45">
      <c r="H3277" s="136">
        <v>6433</v>
      </c>
      <c r="I3277" s="136">
        <v>11</v>
      </c>
      <c r="J3277" s="136" t="s">
        <v>204</v>
      </c>
    </row>
    <row r="3278" spans="8:10" ht="14.45">
      <c r="H3278" s="136">
        <v>6434</v>
      </c>
      <c r="I3278" s="136">
        <v>11</v>
      </c>
      <c r="J3278" s="136" t="s">
        <v>204</v>
      </c>
    </row>
    <row r="3279" spans="8:10" ht="14.45">
      <c r="H3279" s="136">
        <v>6435</v>
      </c>
      <c r="I3279" s="136">
        <v>11</v>
      </c>
      <c r="J3279" s="136" t="s">
        <v>204</v>
      </c>
    </row>
    <row r="3280" spans="8:10" ht="14.45">
      <c r="H3280" s="136">
        <v>6436</v>
      </c>
      <c r="I3280" s="136">
        <v>11</v>
      </c>
      <c r="J3280" s="136" t="s">
        <v>204</v>
      </c>
    </row>
    <row r="3281" spans="8:10" ht="14.45">
      <c r="H3281" s="136">
        <v>6437</v>
      </c>
      <c r="I3281" s="136">
        <v>11</v>
      </c>
      <c r="J3281" s="136" t="s">
        <v>204</v>
      </c>
    </row>
    <row r="3282" spans="8:10" ht="14.45">
      <c r="H3282" s="136">
        <v>6438</v>
      </c>
      <c r="I3282" s="136">
        <v>11</v>
      </c>
      <c r="J3282" s="136" t="s">
        <v>204</v>
      </c>
    </row>
    <row r="3283" spans="8:10" ht="14.45">
      <c r="H3283" s="136">
        <v>6439</v>
      </c>
      <c r="I3283" s="136">
        <v>11</v>
      </c>
      <c r="J3283" s="136" t="s">
        <v>204</v>
      </c>
    </row>
    <row r="3284" spans="8:10" ht="14.45">
      <c r="H3284" s="136">
        <v>6440</v>
      </c>
      <c r="I3284" s="136">
        <v>11</v>
      </c>
      <c r="J3284" s="136" t="s">
        <v>204</v>
      </c>
    </row>
    <row r="3285" spans="8:10" ht="14.45">
      <c r="H3285" s="136">
        <v>6442</v>
      </c>
      <c r="I3285" s="136">
        <v>11</v>
      </c>
      <c r="J3285" s="136" t="s">
        <v>204</v>
      </c>
    </row>
    <row r="3286" spans="8:10" ht="14.45">
      <c r="H3286" s="136">
        <v>6443</v>
      </c>
      <c r="I3286" s="136">
        <v>11</v>
      </c>
      <c r="J3286" s="136" t="s">
        <v>204</v>
      </c>
    </row>
    <row r="3287" spans="8:10" ht="14.45">
      <c r="H3287" s="136">
        <v>6444</v>
      </c>
      <c r="I3287" s="136">
        <v>11</v>
      </c>
      <c r="J3287" s="136" t="s">
        <v>204</v>
      </c>
    </row>
    <row r="3288" spans="8:10" ht="14.45">
      <c r="H3288" s="136">
        <v>6445</v>
      </c>
      <c r="I3288" s="136">
        <v>10</v>
      </c>
      <c r="J3288" s="136" t="s">
        <v>204</v>
      </c>
    </row>
    <row r="3289" spans="8:10" ht="14.45">
      <c r="H3289" s="136">
        <v>6446</v>
      </c>
      <c r="I3289" s="136">
        <v>10</v>
      </c>
      <c r="J3289" s="136" t="s">
        <v>204</v>
      </c>
    </row>
    <row r="3290" spans="8:10" ht="14.45">
      <c r="H3290" s="136">
        <v>6447</v>
      </c>
      <c r="I3290" s="136">
        <v>10</v>
      </c>
      <c r="J3290" s="136" t="s">
        <v>204</v>
      </c>
    </row>
    <row r="3291" spans="8:10" ht="14.45">
      <c r="H3291" s="136">
        <v>6448</v>
      </c>
      <c r="I3291" s="136">
        <v>10</v>
      </c>
      <c r="J3291" s="136" t="s">
        <v>204</v>
      </c>
    </row>
    <row r="3292" spans="8:10" ht="14.45">
      <c r="H3292" s="136">
        <v>6450</v>
      </c>
      <c r="I3292" s="136">
        <v>10</v>
      </c>
      <c r="J3292" s="136" t="s">
        <v>204</v>
      </c>
    </row>
    <row r="3293" spans="8:10" ht="14.45">
      <c r="H3293" s="136">
        <v>6460</v>
      </c>
      <c r="I3293" s="136">
        <v>7</v>
      </c>
      <c r="J3293" s="136" t="s">
        <v>204</v>
      </c>
    </row>
    <row r="3294" spans="8:10" ht="14.45">
      <c r="H3294" s="136">
        <v>6461</v>
      </c>
      <c r="I3294" s="136">
        <v>7</v>
      </c>
      <c r="J3294" s="136" t="s">
        <v>204</v>
      </c>
    </row>
    <row r="3295" spans="8:10" ht="14.45">
      <c r="H3295" s="136">
        <v>6462</v>
      </c>
      <c r="I3295" s="136">
        <v>7</v>
      </c>
      <c r="J3295" s="136" t="s">
        <v>204</v>
      </c>
    </row>
    <row r="3296" spans="8:10" ht="14.45">
      <c r="H3296" s="136">
        <v>6463</v>
      </c>
      <c r="I3296" s="136">
        <v>6</v>
      </c>
      <c r="J3296" s="136" t="s">
        <v>204</v>
      </c>
    </row>
    <row r="3297" spans="8:10" ht="14.45">
      <c r="H3297" s="136">
        <v>6464</v>
      </c>
      <c r="I3297" s="136">
        <v>7</v>
      </c>
      <c r="J3297" s="136" t="s">
        <v>204</v>
      </c>
    </row>
    <row r="3298" spans="8:10" ht="14.45">
      <c r="H3298" s="136">
        <v>6465</v>
      </c>
      <c r="I3298" s="136">
        <v>7</v>
      </c>
      <c r="J3298" s="136" t="s">
        <v>204</v>
      </c>
    </row>
    <row r="3299" spans="8:10" ht="14.45">
      <c r="H3299" s="136">
        <v>6466</v>
      </c>
      <c r="I3299" s="136">
        <v>7</v>
      </c>
      <c r="J3299" s="136" t="s">
        <v>204</v>
      </c>
    </row>
    <row r="3300" spans="8:10" ht="14.45">
      <c r="H3300" s="136">
        <v>6467</v>
      </c>
      <c r="I3300" s="136">
        <v>7</v>
      </c>
      <c r="J3300" s="136" t="s">
        <v>204</v>
      </c>
    </row>
    <row r="3301" spans="8:10" ht="14.45">
      <c r="H3301" s="136">
        <v>6468</v>
      </c>
      <c r="I3301" s="136">
        <v>7</v>
      </c>
      <c r="J3301" s="136" t="s">
        <v>204</v>
      </c>
    </row>
    <row r="3302" spans="8:10" ht="14.45">
      <c r="H3302" s="136">
        <v>6470</v>
      </c>
      <c r="I3302" s="136">
        <v>7</v>
      </c>
      <c r="J3302" s="136" t="s">
        <v>204</v>
      </c>
    </row>
    <row r="3303" spans="8:10" ht="14.45">
      <c r="H3303" s="136">
        <v>6472</v>
      </c>
      <c r="I3303" s="136">
        <v>7</v>
      </c>
      <c r="J3303" s="136" t="s">
        <v>204</v>
      </c>
    </row>
    <row r="3304" spans="8:10" ht="14.45">
      <c r="H3304" s="136">
        <v>6473</v>
      </c>
      <c r="I3304" s="136">
        <v>6</v>
      </c>
      <c r="J3304" s="136" t="s">
        <v>204</v>
      </c>
    </row>
    <row r="3305" spans="8:10" ht="14.45">
      <c r="H3305" s="136">
        <v>6475</v>
      </c>
      <c r="I3305" s="136">
        <v>6</v>
      </c>
      <c r="J3305" s="136" t="s">
        <v>204</v>
      </c>
    </row>
    <row r="3306" spans="8:10" ht="14.45">
      <c r="H3306" s="136">
        <v>6476</v>
      </c>
      <c r="I3306" s="136">
        <v>6</v>
      </c>
      <c r="J3306" s="136" t="s">
        <v>204</v>
      </c>
    </row>
    <row r="3307" spans="8:10" ht="14.45">
      <c r="H3307" s="136">
        <v>6477</v>
      </c>
      <c r="I3307" s="136">
        <v>6</v>
      </c>
      <c r="J3307" s="136" t="s">
        <v>204</v>
      </c>
    </row>
    <row r="3308" spans="8:10" ht="14.45">
      <c r="H3308" s="136">
        <v>6479</v>
      </c>
      <c r="I3308" s="136">
        <v>6</v>
      </c>
      <c r="J3308" s="136" t="s">
        <v>204</v>
      </c>
    </row>
    <row r="3309" spans="8:10" ht="14.45">
      <c r="H3309" s="136">
        <v>6480</v>
      </c>
      <c r="I3309" s="136">
        <v>6</v>
      </c>
      <c r="J3309" s="136" t="s">
        <v>204</v>
      </c>
    </row>
    <row r="3310" spans="8:10" ht="14.45">
      <c r="H3310" s="136">
        <v>6484</v>
      </c>
      <c r="I3310" s="136">
        <v>11</v>
      </c>
      <c r="J3310" s="136" t="s">
        <v>204</v>
      </c>
    </row>
    <row r="3311" spans="8:10" ht="14.45">
      <c r="H3311" s="136">
        <v>6485</v>
      </c>
      <c r="I3311" s="136">
        <v>6</v>
      </c>
      <c r="J3311" s="136" t="s">
        <v>204</v>
      </c>
    </row>
    <row r="3312" spans="8:10" ht="14.45">
      <c r="H3312" s="136">
        <v>6487</v>
      </c>
      <c r="I3312" s="136">
        <v>6</v>
      </c>
      <c r="J3312" s="136" t="s">
        <v>204</v>
      </c>
    </row>
    <row r="3313" spans="8:10" ht="14.45">
      <c r="H3313" s="136">
        <v>6488</v>
      </c>
      <c r="I3313" s="136">
        <v>6</v>
      </c>
      <c r="J3313" s="136" t="s">
        <v>204</v>
      </c>
    </row>
    <row r="3314" spans="8:10" ht="14.45">
      <c r="H3314" s="136">
        <v>6489</v>
      </c>
      <c r="I3314" s="136">
        <v>6</v>
      </c>
      <c r="J3314" s="136" t="s">
        <v>204</v>
      </c>
    </row>
    <row r="3315" spans="8:10" ht="14.45">
      <c r="H3315" s="136">
        <v>6490</v>
      </c>
      <c r="I3315" s="136">
        <v>6</v>
      </c>
      <c r="J3315" s="136" t="s">
        <v>204</v>
      </c>
    </row>
    <row r="3316" spans="8:10" ht="14.45">
      <c r="H3316" s="136">
        <v>6501</v>
      </c>
      <c r="I3316" s="136">
        <v>7</v>
      </c>
      <c r="J3316" s="136" t="s">
        <v>204</v>
      </c>
    </row>
    <row r="3317" spans="8:10" ht="14.45">
      <c r="H3317" s="136">
        <v>6502</v>
      </c>
      <c r="I3317" s="136">
        <v>5</v>
      </c>
      <c r="J3317" s="136" t="s">
        <v>204</v>
      </c>
    </row>
    <row r="3318" spans="8:10" ht="14.45">
      <c r="H3318" s="136">
        <v>6503</v>
      </c>
      <c r="I3318" s="136">
        <v>7</v>
      </c>
      <c r="J3318" s="136" t="s">
        <v>204</v>
      </c>
    </row>
    <row r="3319" spans="8:10" ht="14.45">
      <c r="H3319" s="136">
        <v>6504</v>
      </c>
      <c r="I3319" s="136">
        <v>5</v>
      </c>
      <c r="J3319" s="136" t="s">
        <v>204</v>
      </c>
    </row>
    <row r="3320" spans="8:10" ht="14.45">
      <c r="H3320" s="136">
        <v>6505</v>
      </c>
      <c r="I3320" s="136">
        <v>5</v>
      </c>
      <c r="J3320" s="136" t="s">
        <v>204</v>
      </c>
    </row>
    <row r="3321" spans="8:10" ht="14.45">
      <c r="H3321" s="136">
        <v>6506</v>
      </c>
      <c r="I3321" s="136">
        <v>5</v>
      </c>
      <c r="J3321" s="136" t="s">
        <v>204</v>
      </c>
    </row>
    <row r="3322" spans="8:10" ht="14.45">
      <c r="H3322" s="136">
        <v>6507</v>
      </c>
      <c r="I3322" s="136">
        <v>5</v>
      </c>
      <c r="J3322" s="136" t="s">
        <v>204</v>
      </c>
    </row>
    <row r="3323" spans="8:10" ht="14.45">
      <c r="H3323" s="136">
        <v>6509</v>
      </c>
      <c r="I3323" s="136">
        <v>5</v>
      </c>
      <c r="J3323" s="136" t="s">
        <v>204</v>
      </c>
    </row>
    <row r="3324" spans="8:10" ht="14.45">
      <c r="H3324" s="136">
        <v>6510</v>
      </c>
      <c r="I3324" s="136">
        <v>5</v>
      </c>
      <c r="J3324" s="136" t="s">
        <v>204</v>
      </c>
    </row>
    <row r="3325" spans="8:10" ht="14.45">
      <c r="H3325" s="136">
        <v>6511</v>
      </c>
      <c r="I3325" s="136">
        <v>5</v>
      </c>
      <c r="J3325" s="136" t="s">
        <v>204</v>
      </c>
    </row>
    <row r="3326" spans="8:10" ht="14.45">
      <c r="H3326" s="136">
        <v>6512</v>
      </c>
      <c r="I3326" s="136">
        <v>5</v>
      </c>
      <c r="J3326" s="136" t="s">
        <v>204</v>
      </c>
    </row>
    <row r="3327" spans="8:10" ht="14.45">
      <c r="H3327" s="136">
        <v>6513</v>
      </c>
      <c r="I3327" s="136">
        <v>5</v>
      </c>
      <c r="J3327" s="136" t="s">
        <v>204</v>
      </c>
    </row>
    <row r="3328" spans="8:10" ht="14.45">
      <c r="H3328" s="136">
        <v>6514</v>
      </c>
      <c r="I3328" s="136">
        <v>5</v>
      </c>
      <c r="J3328" s="136" t="s">
        <v>204</v>
      </c>
    </row>
    <row r="3329" spans="8:10" ht="14.45">
      <c r="H3329" s="136">
        <v>6515</v>
      </c>
      <c r="I3329" s="136">
        <v>5</v>
      </c>
      <c r="J3329" s="136" t="s">
        <v>204</v>
      </c>
    </row>
    <row r="3330" spans="8:10" ht="14.45">
      <c r="H3330" s="136">
        <v>6516</v>
      </c>
      <c r="I3330" s="136">
        <v>5</v>
      </c>
      <c r="J3330" s="136" t="s">
        <v>204</v>
      </c>
    </row>
    <row r="3331" spans="8:10" ht="14.45">
      <c r="H3331" s="136">
        <v>6517</v>
      </c>
      <c r="I3331" s="136">
        <v>5</v>
      </c>
      <c r="J3331" s="136" t="s">
        <v>204</v>
      </c>
    </row>
    <row r="3332" spans="8:10" ht="14.45">
      <c r="H3332" s="136">
        <v>6518</v>
      </c>
      <c r="I3332" s="136">
        <v>5</v>
      </c>
      <c r="J3332" s="136" t="s">
        <v>204</v>
      </c>
    </row>
    <row r="3333" spans="8:10" ht="14.45">
      <c r="H3333" s="136">
        <v>6519</v>
      </c>
      <c r="I3333" s="136">
        <v>5</v>
      </c>
      <c r="J3333" s="136" t="s">
        <v>204</v>
      </c>
    </row>
    <row r="3334" spans="8:10" ht="14.45">
      <c r="H3334" s="136">
        <v>6521</v>
      </c>
      <c r="I3334" s="136">
        <v>5</v>
      </c>
      <c r="J3334" s="136" t="s">
        <v>204</v>
      </c>
    </row>
    <row r="3335" spans="8:10" ht="14.45">
      <c r="H3335" s="136">
        <v>6522</v>
      </c>
      <c r="I3335" s="136">
        <v>5</v>
      </c>
      <c r="J3335" s="136" t="s">
        <v>204</v>
      </c>
    </row>
    <row r="3336" spans="8:10" ht="14.45">
      <c r="H3336" s="136">
        <v>6525</v>
      </c>
      <c r="I3336" s="136">
        <v>5</v>
      </c>
      <c r="J3336" s="136" t="s">
        <v>204</v>
      </c>
    </row>
    <row r="3337" spans="8:10" ht="14.45">
      <c r="H3337" s="136">
        <v>6528</v>
      </c>
      <c r="I3337" s="136">
        <v>5</v>
      </c>
      <c r="J3337" s="136" t="s">
        <v>204</v>
      </c>
    </row>
    <row r="3338" spans="8:10" ht="14.45">
      <c r="H3338" s="136">
        <v>6530</v>
      </c>
      <c r="I3338" s="136">
        <v>5</v>
      </c>
      <c r="J3338" s="136" t="s">
        <v>204</v>
      </c>
    </row>
    <row r="3339" spans="8:10" ht="14.45">
      <c r="H3339" s="136">
        <v>6531</v>
      </c>
      <c r="I3339" s="136">
        <v>5</v>
      </c>
      <c r="J3339" s="136" t="s">
        <v>204</v>
      </c>
    </row>
    <row r="3340" spans="8:10" ht="14.45">
      <c r="H3340" s="136">
        <v>6532</v>
      </c>
      <c r="I3340" s="136">
        <v>5</v>
      </c>
      <c r="J3340" s="136" t="s">
        <v>204</v>
      </c>
    </row>
    <row r="3341" spans="8:10" ht="14.45">
      <c r="H3341" s="136">
        <v>6535</v>
      </c>
      <c r="I3341" s="136">
        <v>5</v>
      </c>
      <c r="J3341" s="136" t="s">
        <v>204</v>
      </c>
    </row>
    <row r="3342" spans="8:10" ht="14.45">
      <c r="H3342" s="136">
        <v>6536</v>
      </c>
      <c r="I3342" s="136">
        <v>5</v>
      </c>
      <c r="J3342" s="136" t="s">
        <v>204</v>
      </c>
    </row>
    <row r="3343" spans="8:10" ht="14.45">
      <c r="H3343" s="136">
        <v>6537</v>
      </c>
      <c r="I3343" s="136">
        <v>3</v>
      </c>
      <c r="J3343" s="136" t="s">
        <v>204</v>
      </c>
    </row>
    <row r="3344" spans="8:10" ht="14.45">
      <c r="H3344" s="136">
        <v>6556</v>
      </c>
      <c r="I3344" s="136">
        <v>7</v>
      </c>
      <c r="J3344" s="136" t="s">
        <v>204</v>
      </c>
    </row>
    <row r="3345" spans="8:10" ht="14.45">
      <c r="H3345" s="136">
        <v>6558</v>
      </c>
      <c r="I3345" s="136">
        <v>7</v>
      </c>
      <c r="J3345" s="136" t="s">
        <v>204</v>
      </c>
    </row>
    <row r="3346" spans="8:10" ht="14.45">
      <c r="H3346" s="136">
        <v>6560</v>
      </c>
      <c r="I3346" s="136">
        <v>7</v>
      </c>
      <c r="J3346" s="136" t="s">
        <v>204</v>
      </c>
    </row>
    <row r="3347" spans="8:10" ht="14.45">
      <c r="H3347" s="136">
        <v>6562</v>
      </c>
      <c r="I3347" s="136">
        <v>7</v>
      </c>
      <c r="J3347" s="136" t="s">
        <v>204</v>
      </c>
    </row>
    <row r="3348" spans="8:10" ht="14.45">
      <c r="H3348" s="136">
        <v>6564</v>
      </c>
      <c r="I3348" s="136">
        <v>7</v>
      </c>
      <c r="J3348" s="136" t="s">
        <v>204</v>
      </c>
    </row>
    <row r="3349" spans="8:10" ht="14.45">
      <c r="H3349" s="136">
        <v>6566</v>
      </c>
      <c r="I3349" s="136">
        <v>7</v>
      </c>
      <c r="J3349" s="136" t="s">
        <v>204</v>
      </c>
    </row>
    <row r="3350" spans="8:10" ht="14.45">
      <c r="H3350" s="136">
        <v>6567</v>
      </c>
      <c r="I3350" s="136">
        <v>7</v>
      </c>
      <c r="J3350" s="136" t="s">
        <v>204</v>
      </c>
    </row>
    <row r="3351" spans="8:10" ht="14.45">
      <c r="H3351" s="136">
        <v>6568</v>
      </c>
      <c r="I3351" s="136">
        <v>7</v>
      </c>
      <c r="J3351" s="136" t="s">
        <v>204</v>
      </c>
    </row>
    <row r="3352" spans="8:10" ht="14.45">
      <c r="H3352" s="136">
        <v>6569</v>
      </c>
      <c r="I3352" s="136">
        <v>7</v>
      </c>
      <c r="J3352" s="136" t="s">
        <v>204</v>
      </c>
    </row>
    <row r="3353" spans="8:10" ht="14.45">
      <c r="H3353" s="136">
        <v>6571</v>
      </c>
      <c r="I3353" s="136">
        <v>7</v>
      </c>
      <c r="J3353" s="136" t="s">
        <v>204</v>
      </c>
    </row>
    <row r="3354" spans="8:10" ht="14.45">
      <c r="H3354" s="136">
        <v>6572</v>
      </c>
      <c r="I3354" s="136">
        <v>7</v>
      </c>
      <c r="J3354" s="136" t="s">
        <v>204</v>
      </c>
    </row>
    <row r="3355" spans="8:10" ht="14.45">
      <c r="H3355" s="136">
        <v>6574</v>
      </c>
      <c r="I3355" s="136">
        <v>5</v>
      </c>
      <c r="J3355" s="136" t="s">
        <v>204</v>
      </c>
    </row>
    <row r="3356" spans="8:10" ht="14.45">
      <c r="H3356" s="136">
        <v>6575</v>
      </c>
      <c r="I3356" s="136">
        <v>5</v>
      </c>
      <c r="J3356" s="136" t="s">
        <v>204</v>
      </c>
    </row>
    <row r="3357" spans="8:10" ht="14.45">
      <c r="H3357" s="136">
        <v>6603</v>
      </c>
      <c r="I3357" s="136">
        <v>5</v>
      </c>
      <c r="J3357" s="136" t="s">
        <v>204</v>
      </c>
    </row>
    <row r="3358" spans="8:10" ht="14.45">
      <c r="H3358" s="136">
        <v>6605</v>
      </c>
      <c r="I3358" s="136">
        <v>5</v>
      </c>
      <c r="J3358" s="136" t="s">
        <v>204</v>
      </c>
    </row>
    <row r="3359" spans="8:10" ht="14.45">
      <c r="H3359" s="136">
        <v>6606</v>
      </c>
      <c r="I3359" s="136">
        <v>5</v>
      </c>
      <c r="J3359" s="136" t="s">
        <v>204</v>
      </c>
    </row>
    <row r="3360" spans="8:10" ht="14.45">
      <c r="H3360" s="136">
        <v>6608</v>
      </c>
      <c r="I3360" s="136">
        <v>5</v>
      </c>
      <c r="J3360" s="136" t="s">
        <v>204</v>
      </c>
    </row>
    <row r="3361" spans="8:10" ht="14.45">
      <c r="H3361" s="136">
        <v>6609</v>
      </c>
      <c r="I3361" s="136">
        <v>5</v>
      </c>
      <c r="J3361" s="136" t="s">
        <v>204</v>
      </c>
    </row>
    <row r="3362" spans="8:10" ht="14.45">
      <c r="H3362" s="136">
        <v>6612</v>
      </c>
      <c r="I3362" s="136">
        <v>5</v>
      </c>
      <c r="J3362" s="136" t="s">
        <v>204</v>
      </c>
    </row>
    <row r="3363" spans="8:10" ht="14.45">
      <c r="H3363" s="136">
        <v>6613</v>
      </c>
      <c r="I3363" s="136">
        <v>5</v>
      </c>
      <c r="J3363" s="136" t="s">
        <v>204</v>
      </c>
    </row>
    <row r="3364" spans="8:10" ht="14.45">
      <c r="H3364" s="136">
        <v>6614</v>
      </c>
      <c r="I3364" s="136">
        <v>5</v>
      </c>
      <c r="J3364" s="136" t="s">
        <v>204</v>
      </c>
    </row>
    <row r="3365" spans="8:10" ht="14.45">
      <c r="H3365" s="136">
        <v>6616</v>
      </c>
      <c r="I3365" s="136">
        <v>5</v>
      </c>
      <c r="J3365" s="136" t="s">
        <v>204</v>
      </c>
    </row>
    <row r="3366" spans="8:10" ht="14.45">
      <c r="H3366" s="136">
        <v>6618</v>
      </c>
      <c r="I3366" s="136">
        <v>5</v>
      </c>
      <c r="J3366" s="136" t="s">
        <v>204</v>
      </c>
    </row>
    <row r="3367" spans="8:10" ht="14.45">
      <c r="H3367" s="136">
        <v>6620</v>
      </c>
      <c r="I3367" s="136">
        <v>5</v>
      </c>
      <c r="J3367" s="136" t="s">
        <v>204</v>
      </c>
    </row>
    <row r="3368" spans="8:10" ht="14.45">
      <c r="H3368" s="136">
        <v>6623</v>
      </c>
      <c r="I3368" s="136">
        <v>5</v>
      </c>
      <c r="J3368" s="136" t="s">
        <v>204</v>
      </c>
    </row>
    <row r="3369" spans="8:10" ht="14.45">
      <c r="H3369" s="136">
        <v>6625</v>
      </c>
      <c r="I3369" s="136">
        <v>5</v>
      </c>
      <c r="J3369" s="136" t="s">
        <v>204</v>
      </c>
    </row>
    <row r="3370" spans="8:10" ht="14.45">
      <c r="H3370" s="136">
        <v>6627</v>
      </c>
      <c r="I3370" s="136">
        <v>5</v>
      </c>
      <c r="J3370" s="136" t="s">
        <v>204</v>
      </c>
    </row>
    <row r="3371" spans="8:10" ht="14.45">
      <c r="H3371" s="136">
        <v>6628</v>
      </c>
      <c r="I3371" s="136">
        <v>5</v>
      </c>
      <c r="J3371" s="136" t="s">
        <v>204</v>
      </c>
    </row>
    <row r="3372" spans="8:10" ht="14.45">
      <c r="H3372" s="136">
        <v>6630</v>
      </c>
      <c r="I3372" s="136">
        <v>5</v>
      </c>
      <c r="J3372" s="136" t="s">
        <v>204</v>
      </c>
    </row>
    <row r="3373" spans="8:10" ht="14.45">
      <c r="H3373" s="136">
        <v>6631</v>
      </c>
      <c r="I3373" s="136">
        <v>5</v>
      </c>
      <c r="J3373" s="136" t="s">
        <v>204</v>
      </c>
    </row>
    <row r="3374" spans="8:10" ht="14.45">
      <c r="H3374" s="136">
        <v>6632</v>
      </c>
      <c r="I3374" s="136">
        <v>5</v>
      </c>
      <c r="J3374" s="136" t="s">
        <v>204</v>
      </c>
    </row>
    <row r="3375" spans="8:10" ht="14.45">
      <c r="H3375" s="136">
        <v>6635</v>
      </c>
      <c r="I3375" s="136">
        <v>5</v>
      </c>
      <c r="J3375" s="136" t="s">
        <v>204</v>
      </c>
    </row>
    <row r="3376" spans="8:10" ht="14.45">
      <c r="H3376" s="136">
        <v>6638</v>
      </c>
      <c r="I3376" s="136">
        <v>3</v>
      </c>
      <c r="J3376" s="136" t="s">
        <v>204</v>
      </c>
    </row>
    <row r="3377" spans="8:10" ht="14.45">
      <c r="H3377" s="136">
        <v>6639</v>
      </c>
      <c r="I3377" s="136">
        <v>3</v>
      </c>
      <c r="J3377" s="136" t="s">
        <v>204</v>
      </c>
    </row>
    <row r="3378" spans="8:10" ht="14.45">
      <c r="H3378" s="136">
        <v>6640</v>
      </c>
      <c r="I3378" s="136">
        <v>3</v>
      </c>
      <c r="J3378" s="136" t="s">
        <v>204</v>
      </c>
    </row>
    <row r="3379" spans="8:10" ht="14.45">
      <c r="H3379" s="136">
        <v>6642</v>
      </c>
      <c r="I3379" s="136">
        <v>3</v>
      </c>
      <c r="J3379" s="136" t="s">
        <v>204</v>
      </c>
    </row>
    <row r="3380" spans="8:10" ht="14.45">
      <c r="H3380" s="136">
        <v>6646</v>
      </c>
      <c r="I3380" s="136">
        <v>11</v>
      </c>
      <c r="J3380" s="136" t="s">
        <v>204</v>
      </c>
    </row>
    <row r="3381" spans="8:10" ht="14.45">
      <c r="H3381" s="136">
        <v>6701</v>
      </c>
      <c r="I3381" s="136">
        <v>3</v>
      </c>
      <c r="J3381" s="136" t="s">
        <v>204</v>
      </c>
    </row>
    <row r="3382" spans="8:10" ht="14.45">
      <c r="H3382" s="136">
        <v>6705</v>
      </c>
      <c r="I3382" s="136">
        <v>3</v>
      </c>
      <c r="J3382" s="136" t="s">
        <v>204</v>
      </c>
    </row>
    <row r="3383" spans="8:10" ht="14.45">
      <c r="H3383" s="136">
        <v>6707</v>
      </c>
      <c r="I3383" s="136">
        <v>2</v>
      </c>
      <c r="J3383" s="136" t="s">
        <v>204</v>
      </c>
    </row>
    <row r="3384" spans="8:10" ht="14.45">
      <c r="H3384" s="136">
        <v>6710</v>
      </c>
      <c r="I3384" s="136">
        <v>2</v>
      </c>
      <c r="J3384" s="136" t="s">
        <v>204</v>
      </c>
    </row>
    <row r="3385" spans="8:10" ht="14.45">
      <c r="H3385" s="136">
        <v>6711</v>
      </c>
      <c r="I3385" s="136">
        <v>2</v>
      </c>
      <c r="J3385" s="136" t="s">
        <v>204</v>
      </c>
    </row>
    <row r="3386" spans="8:10" ht="14.45">
      <c r="H3386" s="136">
        <v>6712</v>
      </c>
      <c r="I3386" s="136">
        <v>2</v>
      </c>
      <c r="J3386" s="136" t="s">
        <v>204</v>
      </c>
    </row>
    <row r="3387" spans="8:10" ht="14.45">
      <c r="H3387" s="136">
        <v>6713</v>
      </c>
      <c r="I3387" s="136">
        <v>2</v>
      </c>
      <c r="J3387" s="136" t="s">
        <v>204</v>
      </c>
    </row>
    <row r="3388" spans="8:10" ht="14.45">
      <c r="H3388" s="136">
        <v>6714</v>
      </c>
      <c r="I3388" s="136">
        <v>2</v>
      </c>
      <c r="J3388" s="136" t="s">
        <v>204</v>
      </c>
    </row>
    <row r="3389" spans="8:10" ht="14.45">
      <c r="H3389" s="136">
        <v>6715</v>
      </c>
      <c r="I3389" s="136">
        <v>2</v>
      </c>
      <c r="J3389" s="136" t="s">
        <v>204</v>
      </c>
    </row>
    <row r="3390" spans="8:10" ht="14.45">
      <c r="H3390" s="136">
        <v>6716</v>
      </c>
      <c r="I3390" s="136">
        <v>2</v>
      </c>
      <c r="J3390" s="136" t="s">
        <v>204</v>
      </c>
    </row>
    <row r="3391" spans="8:10" ht="14.45">
      <c r="H3391" s="136">
        <v>6718</v>
      </c>
      <c r="I3391" s="136">
        <v>2</v>
      </c>
      <c r="J3391" s="136" t="s">
        <v>204</v>
      </c>
    </row>
    <row r="3392" spans="8:10" ht="14.45">
      <c r="H3392" s="136">
        <v>6720</v>
      </c>
      <c r="I3392" s="136">
        <v>2</v>
      </c>
      <c r="J3392" s="136" t="s">
        <v>204</v>
      </c>
    </row>
    <row r="3393" spans="8:10" ht="14.45">
      <c r="H3393" s="136">
        <v>6721</v>
      </c>
      <c r="I3393" s="136">
        <v>2</v>
      </c>
      <c r="J3393" s="136" t="s">
        <v>204</v>
      </c>
    </row>
    <row r="3394" spans="8:10" ht="14.45">
      <c r="H3394" s="136">
        <v>6722</v>
      </c>
      <c r="I3394" s="136">
        <v>2</v>
      </c>
      <c r="J3394" s="136" t="s">
        <v>204</v>
      </c>
    </row>
    <row r="3395" spans="8:10" ht="14.45">
      <c r="H3395" s="136">
        <v>6723</v>
      </c>
      <c r="I3395" s="136">
        <v>2</v>
      </c>
      <c r="J3395" s="136" t="s">
        <v>204</v>
      </c>
    </row>
    <row r="3396" spans="8:10" ht="14.45">
      <c r="H3396" s="136">
        <v>6725</v>
      </c>
      <c r="I3396" s="136">
        <v>1</v>
      </c>
      <c r="J3396" s="136" t="s">
        <v>204</v>
      </c>
    </row>
    <row r="3397" spans="8:10" ht="14.45">
      <c r="H3397" s="136">
        <v>6726</v>
      </c>
      <c r="I3397" s="136">
        <v>1</v>
      </c>
      <c r="J3397" s="136" t="s">
        <v>204</v>
      </c>
    </row>
    <row r="3398" spans="8:10" ht="14.45">
      <c r="H3398" s="136">
        <v>6728</v>
      </c>
      <c r="I3398" s="136">
        <v>1</v>
      </c>
      <c r="J3398" s="136" t="s">
        <v>204</v>
      </c>
    </row>
    <row r="3399" spans="8:10" ht="14.45">
      <c r="H3399" s="136">
        <v>6731</v>
      </c>
      <c r="I3399" s="136">
        <v>1</v>
      </c>
      <c r="J3399" s="136" t="s">
        <v>204</v>
      </c>
    </row>
    <row r="3400" spans="8:10" ht="14.45">
      <c r="H3400" s="136">
        <v>6733</v>
      </c>
      <c r="I3400" s="136">
        <v>1</v>
      </c>
      <c r="J3400" s="136" t="s">
        <v>204</v>
      </c>
    </row>
    <row r="3401" spans="8:10" ht="14.45">
      <c r="H3401" s="136">
        <v>6740</v>
      </c>
      <c r="I3401" s="136">
        <v>1</v>
      </c>
      <c r="J3401" s="136" t="s">
        <v>204</v>
      </c>
    </row>
    <row r="3402" spans="8:10" ht="14.45">
      <c r="H3402" s="136">
        <v>6743</v>
      </c>
      <c r="I3402" s="136">
        <v>1</v>
      </c>
      <c r="J3402" s="136" t="s">
        <v>204</v>
      </c>
    </row>
    <row r="3403" spans="8:10" ht="14.45">
      <c r="H3403" s="136">
        <v>6751</v>
      </c>
      <c r="I3403" s="136">
        <v>2</v>
      </c>
      <c r="J3403" s="136" t="s">
        <v>204</v>
      </c>
    </row>
    <row r="3404" spans="8:10" ht="14.45">
      <c r="H3404" s="136">
        <v>6753</v>
      </c>
      <c r="I3404" s="136">
        <v>2</v>
      </c>
      <c r="J3404" s="136" t="s">
        <v>204</v>
      </c>
    </row>
    <row r="3405" spans="8:10" ht="14.45">
      <c r="H3405" s="136">
        <v>6754</v>
      </c>
      <c r="I3405" s="136">
        <v>2</v>
      </c>
      <c r="J3405" s="136" t="s">
        <v>204</v>
      </c>
    </row>
    <row r="3406" spans="8:10" ht="14.45">
      <c r="H3406" s="136">
        <v>6758</v>
      </c>
      <c r="I3406" s="136">
        <v>2</v>
      </c>
      <c r="J3406" s="136" t="s">
        <v>204</v>
      </c>
    </row>
    <row r="3407" spans="8:10" ht="14.45">
      <c r="H3407" s="136">
        <v>6760</v>
      </c>
      <c r="I3407" s="136">
        <v>2</v>
      </c>
      <c r="J3407" s="136" t="s">
        <v>204</v>
      </c>
    </row>
    <row r="3408" spans="8:10" ht="14.45">
      <c r="H3408" s="136">
        <v>6761</v>
      </c>
      <c r="I3408" s="136">
        <v>2</v>
      </c>
      <c r="J3408" s="136" t="s">
        <v>204</v>
      </c>
    </row>
    <row r="3409" spans="8:10" ht="14.45">
      <c r="H3409" s="136">
        <v>6762</v>
      </c>
      <c r="I3409" s="136">
        <v>2</v>
      </c>
      <c r="J3409" s="136" t="s">
        <v>204</v>
      </c>
    </row>
    <row r="3410" spans="8:10" ht="14.45">
      <c r="H3410" s="136">
        <v>6765</v>
      </c>
      <c r="I3410" s="136">
        <v>1</v>
      </c>
      <c r="J3410" s="136" t="s">
        <v>204</v>
      </c>
    </row>
    <row r="3411" spans="8:10" ht="14.45">
      <c r="H3411" s="136">
        <v>6770</v>
      </c>
      <c r="I3411" s="136">
        <v>1</v>
      </c>
      <c r="J3411" s="136" t="s">
        <v>204</v>
      </c>
    </row>
    <row r="3412" spans="8:10" ht="14.45">
      <c r="H3412" s="136">
        <v>6798</v>
      </c>
      <c r="I3412" s="136">
        <v>1</v>
      </c>
      <c r="J3412" s="136" t="s">
        <v>204</v>
      </c>
    </row>
    <row r="3413" spans="8:10" ht="14.45">
      <c r="H3413" s="136">
        <v>6799</v>
      </c>
      <c r="I3413" s="136">
        <v>1</v>
      </c>
      <c r="J3413" s="136" t="s">
        <v>204</v>
      </c>
    </row>
    <row r="3414" spans="8:10" ht="14.45">
      <c r="H3414" s="136">
        <v>6803</v>
      </c>
      <c r="I3414" s="136">
        <v>7</v>
      </c>
      <c r="J3414" s="136" t="s">
        <v>204</v>
      </c>
    </row>
    <row r="3415" spans="8:10" ht="14.45">
      <c r="H3415" s="136">
        <v>6809</v>
      </c>
      <c r="I3415" s="136">
        <v>7</v>
      </c>
      <c r="J3415" s="136" t="s">
        <v>204</v>
      </c>
    </row>
    <row r="3416" spans="8:10" ht="14.45">
      <c r="H3416" s="136">
        <v>6812</v>
      </c>
      <c r="I3416" s="136">
        <v>7</v>
      </c>
      <c r="J3416" s="136" t="s">
        <v>204</v>
      </c>
    </row>
    <row r="3417" spans="8:10" ht="14.45">
      <c r="H3417" s="136">
        <v>6817</v>
      </c>
      <c r="I3417" s="136">
        <v>7</v>
      </c>
      <c r="J3417" s="136" t="s">
        <v>204</v>
      </c>
    </row>
    <row r="3418" spans="8:10" ht="14.45">
      <c r="H3418" s="136">
        <v>6820</v>
      </c>
      <c r="I3418" s="136">
        <v>7</v>
      </c>
      <c r="J3418" s="136" t="s">
        <v>204</v>
      </c>
    </row>
    <row r="3419" spans="8:10" ht="14.45">
      <c r="H3419" s="136">
        <v>6824</v>
      </c>
      <c r="I3419" s="136">
        <v>7</v>
      </c>
      <c r="J3419" s="136" t="s">
        <v>204</v>
      </c>
    </row>
    <row r="3420" spans="8:10" ht="14.45">
      <c r="H3420" s="136">
        <v>6825</v>
      </c>
      <c r="I3420" s="136">
        <v>7</v>
      </c>
      <c r="J3420" s="136" t="s">
        <v>204</v>
      </c>
    </row>
    <row r="3421" spans="8:10" ht="14.45">
      <c r="H3421" s="136">
        <v>6826</v>
      </c>
      <c r="I3421" s="136">
        <v>7</v>
      </c>
      <c r="J3421" s="136" t="s">
        <v>204</v>
      </c>
    </row>
    <row r="3422" spans="8:10" ht="14.45">
      <c r="H3422" s="136">
        <v>6827</v>
      </c>
      <c r="I3422" s="136">
        <v>7</v>
      </c>
      <c r="J3422" s="136" t="s">
        <v>204</v>
      </c>
    </row>
    <row r="3423" spans="8:10" ht="14.45">
      <c r="H3423" s="136">
        <v>6828</v>
      </c>
      <c r="I3423" s="136">
        <v>7</v>
      </c>
      <c r="J3423" s="136" t="s">
        <v>204</v>
      </c>
    </row>
    <row r="3424" spans="8:10" ht="14.45">
      <c r="H3424" s="136">
        <v>6829</v>
      </c>
      <c r="I3424" s="136">
        <v>7</v>
      </c>
      <c r="J3424" s="136" t="s">
        <v>204</v>
      </c>
    </row>
    <row r="3425" spans="8:10" ht="14.45">
      <c r="H3425" s="136">
        <v>6830</v>
      </c>
      <c r="I3425" s="136">
        <v>7</v>
      </c>
      <c r="J3425" s="136" t="s">
        <v>204</v>
      </c>
    </row>
    <row r="3426" spans="8:10" ht="14.45">
      <c r="H3426" s="136">
        <v>6831</v>
      </c>
      <c r="I3426" s="136">
        <v>7</v>
      </c>
      <c r="J3426" s="136" t="s">
        <v>204</v>
      </c>
    </row>
    <row r="3427" spans="8:10" ht="14.45">
      <c r="H3427" s="136">
        <v>6832</v>
      </c>
      <c r="I3427" s="136">
        <v>7</v>
      </c>
      <c r="J3427" s="136" t="s">
        <v>204</v>
      </c>
    </row>
    <row r="3428" spans="8:10" ht="14.45">
      <c r="H3428" s="136">
        <v>6833</v>
      </c>
      <c r="I3428" s="136">
        <v>7</v>
      </c>
      <c r="J3428" s="136" t="s">
        <v>204</v>
      </c>
    </row>
    <row r="3429" spans="8:10" ht="14.45">
      <c r="H3429" s="136">
        <v>6834</v>
      </c>
      <c r="I3429" s="136">
        <v>7</v>
      </c>
      <c r="J3429" s="136" t="s">
        <v>204</v>
      </c>
    </row>
    <row r="3430" spans="8:10" ht="14.45">
      <c r="H3430" s="136">
        <v>6836</v>
      </c>
      <c r="I3430" s="136">
        <v>7</v>
      </c>
      <c r="J3430" s="136" t="s">
        <v>204</v>
      </c>
    </row>
    <row r="3431" spans="8:10" ht="14.45">
      <c r="H3431" s="136">
        <v>6837</v>
      </c>
      <c r="I3431" s="136">
        <v>7</v>
      </c>
      <c r="J3431" s="136" t="s">
        <v>204</v>
      </c>
    </row>
    <row r="3432" spans="8:10" ht="14.45">
      <c r="H3432" s="136">
        <v>6838</v>
      </c>
      <c r="I3432" s="136">
        <v>7</v>
      </c>
      <c r="J3432" s="136" t="s">
        <v>204</v>
      </c>
    </row>
    <row r="3433" spans="8:10" ht="14.45">
      <c r="H3433" s="136">
        <v>6839</v>
      </c>
      <c r="I3433" s="136">
        <v>7</v>
      </c>
      <c r="J3433" s="136" t="s">
        <v>204</v>
      </c>
    </row>
    <row r="3434" spans="8:10" ht="14.45">
      <c r="H3434" s="136">
        <v>6840</v>
      </c>
      <c r="I3434" s="136">
        <v>7</v>
      </c>
      <c r="J3434" s="136" t="s">
        <v>204</v>
      </c>
    </row>
    <row r="3435" spans="8:10" ht="14.45">
      <c r="H3435" s="136">
        <v>6841</v>
      </c>
      <c r="I3435" s="136">
        <v>7</v>
      </c>
      <c r="J3435" s="136" t="s">
        <v>204</v>
      </c>
    </row>
    <row r="3436" spans="8:10" ht="14.45">
      <c r="H3436" s="136">
        <v>6842</v>
      </c>
      <c r="I3436" s="136">
        <v>7</v>
      </c>
      <c r="J3436" s="136" t="s">
        <v>204</v>
      </c>
    </row>
    <row r="3437" spans="8:10" ht="14.45">
      <c r="H3437" s="136">
        <v>6843</v>
      </c>
      <c r="I3437" s="136">
        <v>7</v>
      </c>
      <c r="J3437" s="136" t="s">
        <v>204</v>
      </c>
    </row>
    <row r="3438" spans="8:10" ht="14.45">
      <c r="H3438" s="136">
        <v>6844</v>
      </c>
      <c r="I3438" s="136">
        <v>7</v>
      </c>
      <c r="J3438" s="136" t="s">
        <v>204</v>
      </c>
    </row>
    <row r="3439" spans="8:10" ht="14.45">
      <c r="H3439" s="136">
        <v>6845</v>
      </c>
      <c r="I3439" s="136">
        <v>7</v>
      </c>
      <c r="J3439" s="136" t="s">
        <v>204</v>
      </c>
    </row>
    <row r="3440" spans="8:10" ht="14.45">
      <c r="H3440" s="136">
        <v>6846</v>
      </c>
      <c r="I3440" s="136">
        <v>7</v>
      </c>
      <c r="J3440" s="136" t="s">
        <v>204</v>
      </c>
    </row>
    <row r="3441" spans="8:10" ht="14.45">
      <c r="H3441" s="136">
        <v>6847</v>
      </c>
      <c r="I3441" s="136">
        <v>7</v>
      </c>
      <c r="J3441" s="136" t="s">
        <v>204</v>
      </c>
    </row>
    <row r="3442" spans="8:10" ht="14.45">
      <c r="H3442" s="136">
        <v>6848</v>
      </c>
      <c r="I3442" s="136">
        <v>7</v>
      </c>
      <c r="J3442" s="136" t="s">
        <v>204</v>
      </c>
    </row>
    <row r="3443" spans="8:10" ht="14.45">
      <c r="H3443" s="136">
        <v>6849</v>
      </c>
      <c r="I3443" s="136">
        <v>7</v>
      </c>
      <c r="J3443" s="136" t="s">
        <v>204</v>
      </c>
    </row>
    <row r="3444" spans="8:10" ht="14.45">
      <c r="H3444" s="136">
        <v>6850</v>
      </c>
      <c r="I3444" s="136">
        <v>7</v>
      </c>
      <c r="J3444" s="136" t="s">
        <v>204</v>
      </c>
    </row>
    <row r="3445" spans="8:10" ht="14.45">
      <c r="H3445" s="136">
        <v>6851</v>
      </c>
      <c r="I3445" s="136">
        <v>7</v>
      </c>
      <c r="J3445" s="136" t="s">
        <v>204</v>
      </c>
    </row>
    <row r="3446" spans="8:10" ht="14.45">
      <c r="H3446" s="136">
        <v>6865</v>
      </c>
      <c r="I3446" s="136">
        <v>7</v>
      </c>
      <c r="J3446" s="136" t="s">
        <v>204</v>
      </c>
    </row>
    <row r="3447" spans="8:10" ht="14.45">
      <c r="H3447" s="136">
        <v>6872</v>
      </c>
      <c r="I3447" s="136">
        <v>7</v>
      </c>
      <c r="J3447" s="136" t="s">
        <v>204</v>
      </c>
    </row>
    <row r="3448" spans="8:10" ht="14.45">
      <c r="H3448" s="136">
        <v>6873</v>
      </c>
      <c r="I3448" s="136">
        <v>7</v>
      </c>
      <c r="J3448" s="136" t="s">
        <v>204</v>
      </c>
    </row>
    <row r="3449" spans="8:10" ht="14.45">
      <c r="H3449" s="136">
        <v>6892</v>
      </c>
      <c r="I3449" s="136">
        <v>7</v>
      </c>
      <c r="J3449" s="136" t="s">
        <v>204</v>
      </c>
    </row>
    <row r="3450" spans="8:10" ht="14.45">
      <c r="H3450" s="136">
        <v>6893</v>
      </c>
      <c r="I3450" s="136">
        <v>7</v>
      </c>
      <c r="J3450" s="136" t="s">
        <v>204</v>
      </c>
    </row>
    <row r="3451" spans="8:10" ht="14.45">
      <c r="H3451" s="136">
        <v>6900</v>
      </c>
      <c r="I3451" s="136">
        <v>7</v>
      </c>
      <c r="J3451" s="136" t="s">
        <v>204</v>
      </c>
    </row>
    <row r="3452" spans="8:10" ht="14.45">
      <c r="H3452" s="136">
        <v>6901</v>
      </c>
      <c r="I3452" s="136">
        <v>7</v>
      </c>
      <c r="J3452" s="136" t="s">
        <v>204</v>
      </c>
    </row>
    <row r="3453" spans="8:10" ht="14.45">
      <c r="H3453" s="136">
        <v>6902</v>
      </c>
      <c r="I3453" s="136">
        <v>7</v>
      </c>
      <c r="J3453" s="136" t="s">
        <v>204</v>
      </c>
    </row>
    <row r="3454" spans="8:10" ht="14.45">
      <c r="H3454" s="136">
        <v>6903</v>
      </c>
      <c r="I3454" s="136">
        <v>7</v>
      </c>
      <c r="J3454" s="136" t="s">
        <v>204</v>
      </c>
    </row>
    <row r="3455" spans="8:10" ht="14.45">
      <c r="H3455" s="136">
        <v>6904</v>
      </c>
      <c r="I3455" s="136">
        <v>7</v>
      </c>
      <c r="J3455" s="136" t="s">
        <v>204</v>
      </c>
    </row>
    <row r="3456" spans="8:10" ht="14.45">
      <c r="H3456" s="136">
        <v>6905</v>
      </c>
      <c r="I3456" s="136">
        <v>7</v>
      </c>
      <c r="J3456" s="136" t="s">
        <v>204</v>
      </c>
    </row>
    <row r="3457" spans="8:10" ht="14.45">
      <c r="H3457" s="136">
        <v>6906</v>
      </c>
      <c r="I3457" s="136">
        <v>7</v>
      </c>
      <c r="J3457" s="136" t="s">
        <v>204</v>
      </c>
    </row>
    <row r="3458" spans="8:10" ht="14.45">
      <c r="H3458" s="136">
        <v>6907</v>
      </c>
      <c r="I3458" s="136">
        <v>7</v>
      </c>
      <c r="J3458" s="136" t="s">
        <v>204</v>
      </c>
    </row>
    <row r="3459" spans="8:10" ht="14.45">
      <c r="H3459" s="136">
        <v>6909</v>
      </c>
      <c r="I3459" s="136">
        <v>7</v>
      </c>
      <c r="J3459" s="136" t="s">
        <v>204</v>
      </c>
    </row>
    <row r="3460" spans="8:10" ht="14.45">
      <c r="H3460" s="136">
        <v>6910</v>
      </c>
      <c r="I3460" s="136">
        <v>7</v>
      </c>
      <c r="J3460" s="136" t="s">
        <v>204</v>
      </c>
    </row>
    <row r="3461" spans="8:10" ht="14.45">
      <c r="H3461" s="136">
        <v>6911</v>
      </c>
      <c r="I3461" s="136">
        <v>7</v>
      </c>
      <c r="J3461" s="136" t="s">
        <v>204</v>
      </c>
    </row>
    <row r="3462" spans="8:10" ht="14.45">
      <c r="H3462" s="136">
        <v>6912</v>
      </c>
      <c r="I3462" s="136">
        <v>7</v>
      </c>
      <c r="J3462" s="136" t="s">
        <v>204</v>
      </c>
    </row>
    <row r="3463" spans="8:10" ht="14.45">
      <c r="H3463" s="136">
        <v>6913</v>
      </c>
      <c r="I3463" s="136">
        <v>7</v>
      </c>
      <c r="J3463" s="136" t="s">
        <v>204</v>
      </c>
    </row>
    <row r="3464" spans="8:10" ht="14.45">
      <c r="H3464" s="136">
        <v>6914</v>
      </c>
      <c r="I3464" s="136">
        <v>7</v>
      </c>
      <c r="J3464" s="136" t="s">
        <v>204</v>
      </c>
    </row>
    <row r="3465" spans="8:10" ht="14.45">
      <c r="H3465" s="136">
        <v>6915</v>
      </c>
      <c r="I3465" s="136">
        <v>7</v>
      </c>
      <c r="J3465" s="136" t="s">
        <v>204</v>
      </c>
    </row>
    <row r="3466" spans="8:10" ht="14.45">
      <c r="H3466" s="136">
        <v>6916</v>
      </c>
      <c r="I3466" s="136">
        <v>7</v>
      </c>
      <c r="J3466" s="136" t="s">
        <v>204</v>
      </c>
    </row>
    <row r="3467" spans="8:10" ht="14.45">
      <c r="H3467" s="136">
        <v>6917</v>
      </c>
      <c r="I3467" s="136">
        <v>7</v>
      </c>
      <c r="J3467" s="136" t="s">
        <v>204</v>
      </c>
    </row>
    <row r="3468" spans="8:10" ht="14.45">
      <c r="H3468" s="136">
        <v>6918</v>
      </c>
      <c r="I3468" s="136">
        <v>7</v>
      </c>
      <c r="J3468" s="136" t="s">
        <v>204</v>
      </c>
    </row>
    <row r="3469" spans="8:10" ht="14.45">
      <c r="H3469" s="136">
        <v>6919</v>
      </c>
      <c r="I3469" s="136">
        <v>7</v>
      </c>
      <c r="J3469" s="136" t="s">
        <v>204</v>
      </c>
    </row>
    <row r="3470" spans="8:10" ht="14.45">
      <c r="H3470" s="136">
        <v>6920</v>
      </c>
      <c r="I3470" s="136">
        <v>7</v>
      </c>
      <c r="J3470" s="136" t="s">
        <v>204</v>
      </c>
    </row>
    <row r="3471" spans="8:10" ht="14.45">
      <c r="H3471" s="136">
        <v>6921</v>
      </c>
      <c r="I3471" s="136">
        <v>7</v>
      </c>
      <c r="J3471" s="136" t="s">
        <v>204</v>
      </c>
    </row>
    <row r="3472" spans="8:10" ht="14.45">
      <c r="H3472" s="136">
        <v>6922</v>
      </c>
      <c r="I3472" s="136">
        <v>7</v>
      </c>
      <c r="J3472" s="136" t="s">
        <v>204</v>
      </c>
    </row>
    <row r="3473" spans="8:10" ht="14.45">
      <c r="H3473" s="136">
        <v>6923</v>
      </c>
      <c r="I3473" s="136">
        <v>7</v>
      </c>
      <c r="J3473" s="136" t="s">
        <v>204</v>
      </c>
    </row>
    <row r="3474" spans="8:10" ht="14.45">
      <c r="H3474" s="136">
        <v>6924</v>
      </c>
      <c r="I3474" s="136">
        <v>7</v>
      </c>
      <c r="J3474" s="136" t="s">
        <v>204</v>
      </c>
    </row>
    <row r="3475" spans="8:10" ht="14.45">
      <c r="H3475" s="136">
        <v>6925</v>
      </c>
      <c r="I3475" s="136">
        <v>7</v>
      </c>
      <c r="J3475" s="136" t="s">
        <v>204</v>
      </c>
    </row>
    <row r="3476" spans="8:10" ht="14.45">
      <c r="H3476" s="136">
        <v>6926</v>
      </c>
      <c r="I3476" s="136">
        <v>7</v>
      </c>
      <c r="J3476" s="136" t="s">
        <v>204</v>
      </c>
    </row>
    <row r="3477" spans="8:10" ht="14.45">
      <c r="H3477" s="136">
        <v>6927</v>
      </c>
      <c r="I3477" s="136">
        <v>7</v>
      </c>
      <c r="J3477" s="136" t="s">
        <v>204</v>
      </c>
    </row>
    <row r="3478" spans="8:10" ht="14.45">
      <c r="H3478" s="136">
        <v>6928</v>
      </c>
      <c r="I3478" s="136">
        <v>7</v>
      </c>
      <c r="J3478" s="136" t="s">
        <v>204</v>
      </c>
    </row>
    <row r="3479" spans="8:10" ht="14.45">
      <c r="H3479" s="136">
        <v>6929</v>
      </c>
      <c r="I3479" s="136">
        <v>7</v>
      </c>
      <c r="J3479" s="136" t="s">
        <v>204</v>
      </c>
    </row>
    <row r="3480" spans="8:10" ht="14.45">
      <c r="H3480" s="136">
        <v>6931</v>
      </c>
      <c r="I3480" s="136">
        <v>7</v>
      </c>
      <c r="J3480" s="136" t="s">
        <v>204</v>
      </c>
    </row>
    <row r="3481" spans="8:10" ht="14.45">
      <c r="H3481" s="136">
        <v>6932</v>
      </c>
      <c r="I3481" s="136">
        <v>7</v>
      </c>
      <c r="J3481" s="136" t="s">
        <v>204</v>
      </c>
    </row>
    <row r="3482" spans="8:10" ht="14.45">
      <c r="H3482" s="136">
        <v>6933</v>
      </c>
      <c r="I3482" s="136">
        <v>7</v>
      </c>
      <c r="J3482" s="136" t="s">
        <v>204</v>
      </c>
    </row>
    <row r="3483" spans="8:10" ht="14.45">
      <c r="H3483" s="136">
        <v>6934</v>
      </c>
      <c r="I3483" s="136">
        <v>7</v>
      </c>
      <c r="J3483" s="136" t="s">
        <v>204</v>
      </c>
    </row>
    <row r="3484" spans="8:10" ht="14.45">
      <c r="H3484" s="136">
        <v>6935</v>
      </c>
      <c r="I3484" s="136">
        <v>7</v>
      </c>
      <c r="J3484" s="136" t="s">
        <v>204</v>
      </c>
    </row>
    <row r="3485" spans="8:10" ht="14.45">
      <c r="H3485" s="136">
        <v>6936</v>
      </c>
      <c r="I3485" s="136">
        <v>7</v>
      </c>
      <c r="J3485" s="136" t="s">
        <v>204</v>
      </c>
    </row>
    <row r="3486" spans="8:10" ht="14.45">
      <c r="H3486" s="136">
        <v>6937</v>
      </c>
      <c r="I3486" s="136">
        <v>7</v>
      </c>
      <c r="J3486" s="136" t="s">
        <v>204</v>
      </c>
    </row>
    <row r="3487" spans="8:10" ht="14.45">
      <c r="H3487" s="136">
        <v>6938</v>
      </c>
      <c r="I3487" s="136">
        <v>7</v>
      </c>
      <c r="J3487" s="136" t="s">
        <v>204</v>
      </c>
    </row>
    <row r="3488" spans="8:10" ht="14.45">
      <c r="H3488" s="136">
        <v>6939</v>
      </c>
      <c r="I3488" s="136">
        <v>7</v>
      </c>
      <c r="J3488" s="136" t="s">
        <v>204</v>
      </c>
    </row>
    <row r="3489" spans="8:10" ht="14.45">
      <c r="H3489" s="136">
        <v>6940</v>
      </c>
      <c r="I3489" s="136">
        <v>7</v>
      </c>
      <c r="J3489" s="136" t="s">
        <v>204</v>
      </c>
    </row>
    <row r="3490" spans="8:10" ht="14.45">
      <c r="H3490" s="136">
        <v>6941</v>
      </c>
      <c r="I3490" s="136">
        <v>7</v>
      </c>
      <c r="J3490" s="136" t="s">
        <v>204</v>
      </c>
    </row>
    <row r="3491" spans="8:10" ht="14.45">
      <c r="H3491" s="136">
        <v>6942</v>
      </c>
      <c r="I3491" s="136">
        <v>7</v>
      </c>
      <c r="J3491" s="136" t="s">
        <v>204</v>
      </c>
    </row>
    <row r="3492" spans="8:10" ht="14.45">
      <c r="H3492" s="136">
        <v>6943</v>
      </c>
      <c r="I3492" s="136">
        <v>7</v>
      </c>
      <c r="J3492" s="136" t="s">
        <v>204</v>
      </c>
    </row>
    <row r="3493" spans="8:10" ht="14.45">
      <c r="H3493" s="136">
        <v>6944</v>
      </c>
      <c r="I3493" s="136">
        <v>7</v>
      </c>
      <c r="J3493" s="136" t="s">
        <v>204</v>
      </c>
    </row>
    <row r="3494" spans="8:10" ht="14.45">
      <c r="H3494" s="136">
        <v>6945</v>
      </c>
      <c r="I3494" s="136">
        <v>7</v>
      </c>
      <c r="J3494" s="136" t="s">
        <v>204</v>
      </c>
    </row>
    <row r="3495" spans="8:10" ht="14.45">
      <c r="H3495" s="136">
        <v>6946</v>
      </c>
      <c r="I3495" s="136">
        <v>7</v>
      </c>
      <c r="J3495" s="136" t="s">
        <v>204</v>
      </c>
    </row>
    <row r="3496" spans="8:10" ht="14.45">
      <c r="H3496" s="136">
        <v>6947</v>
      </c>
      <c r="I3496" s="136">
        <v>7</v>
      </c>
      <c r="J3496" s="136" t="s">
        <v>204</v>
      </c>
    </row>
    <row r="3497" spans="8:10" ht="14.45">
      <c r="H3497" s="136">
        <v>6951</v>
      </c>
      <c r="I3497" s="136">
        <v>7</v>
      </c>
      <c r="J3497" s="136" t="s">
        <v>204</v>
      </c>
    </row>
    <row r="3498" spans="8:10" ht="14.45">
      <c r="H3498" s="136">
        <v>6952</v>
      </c>
      <c r="I3498" s="136">
        <v>7</v>
      </c>
      <c r="J3498" s="136" t="s">
        <v>204</v>
      </c>
    </row>
    <row r="3499" spans="8:10" ht="14.45">
      <c r="H3499" s="136">
        <v>6953</v>
      </c>
      <c r="I3499" s="136">
        <v>7</v>
      </c>
      <c r="J3499" s="136" t="s">
        <v>204</v>
      </c>
    </row>
    <row r="3500" spans="8:10" ht="14.45">
      <c r="H3500" s="136">
        <v>6954</v>
      </c>
      <c r="I3500" s="136">
        <v>7</v>
      </c>
      <c r="J3500" s="136" t="s">
        <v>204</v>
      </c>
    </row>
    <row r="3501" spans="8:10" ht="14.45">
      <c r="H3501" s="136">
        <v>6955</v>
      </c>
      <c r="I3501" s="136">
        <v>7</v>
      </c>
      <c r="J3501" s="136" t="s">
        <v>204</v>
      </c>
    </row>
    <row r="3502" spans="8:10" ht="14.45">
      <c r="H3502" s="136">
        <v>6956</v>
      </c>
      <c r="I3502" s="136">
        <v>7</v>
      </c>
      <c r="J3502" s="136" t="s">
        <v>204</v>
      </c>
    </row>
    <row r="3503" spans="8:10" ht="14.45">
      <c r="H3503" s="136">
        <v>6957</v>
      </c>
      <c r="I3503" s="136">
        <v>7</v>
      </c>
      <c r="J3503" s="136" t="s">
        <v>204</v>
      </c>
    </row>
    <row r="3504" spans="8:10" ht="14.45">
      <c r="H3504" s="136">
        <v>6958</v>
      </c>
      <c r="I3504" s="136">
        <v>7</v>
      </c>
      <c r="J3504" s="136" t="s">
        <v>204</v>
      </c>
    </row>
    <row r="3505" spans="8:10" ht="14.45">
      <c r="H3505" s="136">
        <v>6959</v>
      </c>
      <c r="I3505" s="136">
        <v>7</v>
      </c>
      <c r="J3505" s="136" t="s">
        <v>204</v>
      </c>
    </row>
    <row r="3506" spans="8:10" ht="14.45">
      <c r="H3506" s="136">
        <v>6960</v>
      </c>
      <c r="I3506" s="136">
        <v>7</v>
      </c>
      <c r="J3506" s="136" t="s">
        <v>204</v>
      </c>
    </row>
    <row r="3507" spans="8:10" ht="14.45">
      <c r="H3507" s="136">
        <v>6961</v>
      </c>
      <c r="I3507" s="136">
        <v>7</v>
      </c>
      <c r="J3507" s="136" t="s">
        <v>204</v>
      </c>
    </row>
    <row r="3508" spans="8:10" ht="14.45">
      <c r="H3508" s="136">
        <v>6962</v>
      </c>
      <c r="I3508" s="136">
        <v>7</v>
      </c>
      <c r="J3508" s="136" t="s">
        <v>204</v>
      </c>
    </row>
    <row r="3509" spans="8:10" ht="14.45">
      <c r="H3509" s="136">
        <v>6963</v>
      </c>
      <c r="I3509" s="136">
        <v>7</v>
      </c>
      <c r="J3509" s="136" t="s">
        <v>204</v>
      </c>
    </row>
    <row r="3510" spans="8:10" ht="14.45">
      <c r="H3510" s="136">
        <v>6964</v>
      </c>
      <c r="I3510" s="136">
        <v>7</v>
      </c>
      <c r="J3510" s="136" t="s">
        <v>204</v>
      </c>
    </row>
    <row r="3511" spans="8:10" ht="14.45">
      <c r="H3511" s="136">
        <v>6965</v>
      </c>
      <c r="I3511" s="136">
        <v>7</v>
      </c>
      <c r="J3511" s="136" t="s">
        <v>204</v>
      </c>
    </row>
    <row r="3512" spans="8:10" ht="14.45">
      <c r="H3512" s="136">
        <v>6966</v>
      </c>
      <c r="I3512" s="136">
        <v>7</v>
      </c>
      <c r="J3512" s="136" t="s">
        <v>204</v>
      </c>
    </row>
    <row r="3513" spans="8:10" ht="14.45">
      <c r="H3513" s="136">
        <v>6967</v>
      </c>
      <c r="I3513" s="136">
        <v>7</v>
      </c>
      <c r="J3513" s="136" t="s">
        <v>204</v>
      </c>
    </row>
    <row r="3514" spans="8:10" ht="14.45">
      <c r="H3514" s="136">
        <v>6968</v>
      </c>
      <c r="I3514" s="136">
        <v>7</v>
      </c>
      <c r="J3514" s="136" t="s">
        <v>204</v>
      </c>
    </row>
    <row r="3515" spans="8:10" ht="14.45">
      <c r="H3515" s="136">
        <v>6969</v>
      </c>
      <c r="I3515" s="136">
        <v>7</v>
      </c>
      <c r="J3515" s="136" t="s">
        <v>204</v>
      </c>
    </row>
    <row r="3516" spans="8:10" ht="14.45">
      <c r="H3516" s="136">
        <v>6970</v>
      </c>
      <c r="I3516" s="136">
        <v>7</v>
      </c>
      <c r="J3516" s="136" t="s">
        <v>204</v>
      </c>
    </row>
    <row r="3517" spans="8:10" ht="14.45">
      <c r="H3517" s="136">
        <v>6971</v>
      </c>
      <c r="I3517" s="136">
        <v>7</v>
      </c>
      <c r="J3517" s="136" t="s">
        <v>204</v>
      </c>
    </row>
    <row r="3518" spans="8:10" ht="14.45">
      <c r="H3518" s="136">
        <v>6979</v>
      </c>
      <c r="I3518" s="136">
        <v>7</v>
      </c>
      <c r="J3518" s="136" t="s">
        <v>204</v>
      </c>
    </row>
    <row r="3519" spans="8:10" ht="14.45">
      <c r="H3519" s="136">
        <v>6980</v>
      </c>
      <c r="I3519" s="136">
        <v>7</v>
      </c>
      <c r="J3519" s="136" t="s">
        <v>204</v>
      </c>
    </row>
    <row r="3520" spans="8:10" ht="14.45">
      <c r="H3520" s="136">
        <v>6981</v>
      </c>
      <c r="I3520" s="136">
        <v>7</v>
      </c>
      <c r="J3520" s="136" t="s">
        <v>204</v>
      </c>
    </row>
    <row r="3521" spans="8:10" ht="14.45">
      <c r="H3521" s="136">
        <v>6982</v>
      </c>
      <c r="I3521" s="136">
        <v>7</v>
      </c>
      <c r="J3521" s="136" t="s">
        <v>204</v>
      </c>
    </row>
    <row r="3522" spans="8:10" ht="14.45">
      <c r="H3522" s="136">
        <v>6983</v>
      </c>
      <c r="I3522" s="136">
        <v>7</v>
      </c>
      <c r="J3522" s="136" t="s">
        <v>204</v>
      </c>
    </row>
    <row r="3523" spans="8:10" ht="14.45">
      <c r="H3523" s="136">
        <v>6984</v>
      </c>
      <c r="I3523" s="136">
        <v>7</v>
      </c>
      <c r="J3523" s="136" t="s">
        <v>204</v>
      </c>
    </row>
    <row r="3524" spans="8:10" ht="14.45">
      <c r="H3524" s="136">
        <v>6985</v>
      </c>
      <c r="I3524" s="136">
        <v>7</v>
      </c>
      <c r="J3524" s="136" t="s">
        <v>204</v>
      </c>
    </row>
    <row r="3525" spans="8:10" ht="14.45">
      <c r="H3525" s="136">
        <v>6986</v>
      </c>
      <c r="I3525" s="136">
        <v>7</v>
      </c>
      <c r="J3525" s="136" t="s">
        <v>204</v>
      </c>
    </row>
    <row r="3526" spans="8:10" ht="14.45">
      <c r="H3526" s="136">
        <v>6987</v>
      </c>
      <c r="I3526" s="136">
        <v>7</v>
      </c>
      <c r="J3526" s="136" t="s">
        <v>204</v>
      </c>
    </row>
    <row r="3527" spans="8:10" ht="14.45">
      <c r="H3527" s="136">
        <v>6988</v>
      </c>
      <c r="I3527" s="136">
        <v>7</v>
      </c>
      <c r="J3527" s="136" t="s">
        <v>204</v>
      </c>
    </row>
    <row r="3528" spans="8:10" ht="14.45">
      <c r="H3528" s="136">
        <v>6989</v>
      </c>
      <c r="I3528" s="136">
        <v>7</v>
      </c>
      <c r="J3528" s="136" t="s">
        <v>204</v>
      </c>
    </row>
    <row r="3529" spans="8:10" ht="14.45">
      <c r="H3529" s="136">
        <v>6990</v>
      </c>
      <c r="I3529" s="136">
        <v>7</v>
      </c>
      <c r="J3529" s="136" t="s">
        <v>204</v>
      </c>
    </row>
    <row r="3530" spans="8:10" ht="14.45">
      <c r="H3530" s="136">
        <v>6991</v>
      </c>
      <c r="I3530" s="136">
        <v>7</v>
      </c>
      <c r="J3530" s="136" t="s">
        <v>204</v>
      </c>
    </row>
    <row r="3531" spans="8:10" ht="14.45">
      <c r="H3531" s="136">
        <v>6992</v>
      </c>
      <c r="I3531" s="136">
        <v>7</v>
      </c>
      <c r="J3531" s="136" t="s">
        <v>204</v>
      </c>
    </row>
    <row r="3532" spans="8:10" ht="14.45">
      <c r="H3532" s="136">
        <v>6997</v>
      </c>
      <c r="I3532" s="136">
        <v>7</v>
      </c>
      <c r="J3532" s="136" t="s">
        <v>204</v>
      </c>
    </row>
    <row r="3533" spans="8:10" ht="14.45">
      <c r="H3533" s="136">
        <v>7000</v>
      </c>
      <c r="I3533" s="136">
        <v>26</v>
      </c>
      <c r="J3533" s="136" t="s">
        <v>205</v>
      </c>
    </row>
    <row r="3534" spans="8:10" ht="14.45">
      <c r="H3534" s="136">
        <v>7001</v>
      </c>
      <c r="I3534" s="136">
        <v>26</v>
      </c>
      <c r="J3534" s="136" t="s">
        <v>205</v>
      </c>
    </row>
    <row r="3535" spans="8:10" ht="14.45">
      <c r="H3535" s="136">
        <v>7002</v>
      </c>
      <c r="I3535" s="136">
        <v>26</v>
      </c>
      <c r="J3535" s="136" t="s">
        <v>205</v>
      </c>
    </row>
    <row r="3536" spans="8:10" ht="14.45">
      <c r="H3536" s="136">
        <v>7004</v>
      </c>
      <c r="I3536" s="136">
        <v>26</v>
      </c>
      <c r="J3536" s="136" t="s">
        <v>205</v>
      </c>
    </row>
    <row r="3537" spans="8:10" ht="14.45">
      <c r="H3537" s="136">
        <v>7005</v>
      </c>
      <c r="I3537" s="136">
        <v>26</v>
      </c>
      <c r="J3537" s="136" t="s">
        <v>205</v>
      </c>
    </row>
    <row r="3538" spans="8:10" ht="14.45">
      <c r="H3538" s="136">
        <v>7006</v>
      </c>
      <c r="I3538" s="136">
        <v>26</v>
      </c>
      <c r="J3538" s="136" t="s">
        <v>205</v>
      </c>
    </row>
    <row r="3539" spans="8:10" ht="14.45">
      <c r="H3539" s="136">
        <v>7007</v>
      </c>
      <c r="I3539" s="136">
        <v>26</v>
      </c>
      <c r="J3539" s="136" t="s">
        <v>205</v>
      </c>
    </row>
    <row r="3540" spans="8:10" ht="14.45">
      <c r="H3540" s="136">
        <v>7008</v>
      </c>
      <c r="I3540" s="136">
        <v>26</v>
      </c>
      <c r="J3540" s="136" t="s">
        <v>205</v>
      </c>
    </row>
    <row r="3541" spans="8:10" ht="14.45">
      <c r="H3541" s="136">
        <v>7009</v>
      </c>
      <c r="I3541" s="136">
        <v>26</v>
      </c>
      <c r="J3541" s="136" t="s">
        <v>205</v>
      </c>
    </row>
    <row r="3542" spans="8:10" ht="14.45">
      <c r="H3542" s="136">
        <v>7010</v>
      </c>
      <c r="I3542" s="136">
        <v>26</v>
      </c>
      <c r="J3542" s="136" t="s">
        <v>205</v>
      </c>
    </row>
    <row r="3543" spans="8:10" ht="14.45">
      <c r="H3543" s="136">
        <v>7011</v>
      </c>
      <c r="I3543" s="136">
        <v>26</v>
      </c>
      <c r="J3543" s="136" t="s">
        <v>205</v>
      </c>
    </row>
    <row r="3544" spans="8:10" ht="14.45">
      <c r="H3544" s="136">
        <v>7012</v>
      </c>
      <c r="I3544" s="136">
        <v>26</v>
      </c>
      <c r="J3544" s="136" t="s">
        <v>205</v>
      </c>
    </row>
    <row r="3545" spans="8:10" ht="14.45">
      <c r="H3545" s="136">
        <v>7015</v>
      </c>
      <c r="I3545" s="136">
        <v>26</v>
      </c>
      <c r="J3545" s="136" t="s">
        <v>205</v>
      </c>
    </row>
    <row r="3546" spans="8:10" ht="14.45">
      <c r="H3546" s="136">
        <v>7016</v>
      </c>
      <c r="I3546" s="136">
        <v>26</v>
      </c>
      <c r="J3546" s="136" t="s">
        <v>205</v>
      </c>
    </row>
    <row r="3547" spans="8:10" ht="14.45">
      <c r="H3547" s="136">
        <v>7017</v>
      </c>
      <c r="I3547" s="136">
        <v>26</v>
      </c>
      <c r="J3547" s="136" t="s">
        <v>205</v>
      </c>
    </row>
    <row r="3548" spans="8:10" ht="14.45">
      <c r="H3548" s="136">
        <v>7018</v>
      </c>
      <c r="I3548" s="136">
        <v>26</v>
      </c>
      <c r="J3548" s="136" t="s">
        <v>205</v>
      </c>
    </row>
    <row r="3549" spans="8:10" ht="14.45">
      <c r="H3549" s="136">
        <v>7019</v>
      </c>
      <c r="I3549" s="136">
        <v>26</v>
      </c>
      <c r="J3549" s="136" t="s">
        <v>205</v>
      </c>
    </row>
    <row r="3550" spans="8:10" ht="14.45">
      <c r="H3550" s="136">
        <v>7020</v>
      </c>
      <c r="I3550" s="136">
        <v>26</v>
      </c>
      <c r="J3550" s="136" t="s">
        <v>205</v>
      </c>
    </row>
    <row r="3551" spans="8:10" ht="14.45">
      <c r="H3551" s="136">
        <v>7021</v>
      </c>
      <c r="I3551" s="136">
        <v>26</v>
      </c>
      <c r="J3551" s="136" t="s">
        <v>205</v>
      </c>
    </row>
    <row r="3552" spans="8:10" ht="14.45">
      <c r="H3552" s="136">
        <v>7022</v>
      </c>
      <c r="I3552" s="136">
        <v>26</v>
      </c>
      <c r="J3552" s="136" t="s">
        <v>205</v>
      </c>
    </row>
    <row r="3553" spans="8:10" ht="14.45">
      <c r="H3553" s="136">
        <v>7023</v>
      </c>
      <c r="I3553" s="136">
        <v>26</v>
      </c>
      <c r="J3553" s="136" t="s">
        <v>205</v>
      </c>
    </row>
    <row r="3554" spans="8:10" ht="14.45">
      <c r="H3554" s="136">
        <v>7024</v>
      </c>
      <c r="I3554" s="136">
        <v>26</v>
      </c>
      <c r="J3554" s="136" t="s">
        <v>205</v>
      </c>
    </row>
    <row r="3555" spans="8:10" ht="14.45">
      <c r="H3555" s="136">
        <v>7025</v>
      </c>
      <c r="I3555" s="136">
        <v>26</v>
      </c>
      <c r="J3555" s="136" t="s">
        <v>205</v>
      </c>
    </row>
    <row r="3556" spans="8:10" ht="14.45">
      <c r="H3556" s="136">
        <v>7026</v>
      </c>
      <c r="I3556" s="136">
        <v>26</v>
      </c>
      <c r="J3556" s="136" t="s">
        <v>205</v>
      </c>
    </row>
    <row r="3557" spans="8:10" ht="14.45">
      <c r="H3557" s="136">
        <v>7027</v>
      </c>
      <c r="I3557" s="136">
        <v>26</v>
      </c>
      <c r="J3557" s="136" t="s">
        <v>205</v>
      </c>
    </row>
    <row r="3558" spans="8:10" ht="14.45">
      <c r="H3558" s="136">
        <v>7030</v>
      </c>
      <c r="I3558" s="136">
        <v>26</v>
      </c>
      <c r="J3558" s="136" t="s">
        <v>205</v>
      </c>
    </row>
    <row r="3559" spans="8:10" ht="14.45">
      <c r="H3559" s="136">
        <v>7050</v>
      </c>
      <c r="I3559" s="136">
        <v>26</v>
      </c>
      <c r="J3559" s="136" t="s">
        <v>205</v>
      </c>
    </row>
    <row r="3560" spans="8:10" ht="14.45">
      <c r="H3560" s="136">
        <v>7051</v>
      </c>
      <c r="I3560" s="136">
        <v>26</v>
      </c>
      <c r="J3560" s="136" t="s">
        <v>205</v>
      </c>
    </row>
    <row r="3561" spans="8:10" ht="14.45">
      <c r="H3561" s="136">
        <v>7052</v>
      </c>
      <c r="I3561" s="136">
        <v>26</v>
      </c>
      <c r="J3561" s="136" t="s">
        <v>205</v>
      </c>
    </row>
    <row r="3562" spans="8:10" ht="14.45">
      <c r="H3562" s="136">
        <v>7053</v>
      </c>
      <c r="I3562" s="136">
        <v>26</v>
      </c>
      <c r="J3562" s="136" t="s">
        <v>205</v>
      </c>
    </row>
    <row r="3563" spans="8:10" ht="14.45">
      <c r="H3563" s="136">
        <v>7054</v>
      </c>
      <c r="I3563" s="136">
        <v>26</v>
      </c>
      <c r="J3563" s="136" t="s">
        <v>205</v>
      </c>
    </row>
    <row r="3564" spans="8:10" ht="14.45">
      <c r="H3564" s="136">
        <v>7055</v>
      </c>
      <c r="I3564" s="136">
        <v>26</v>
      </c>
      <c r="J3564" s="136" t="s">
        <v>205</v>
      </c>
    </row>
    <row r="3565" spans="8:10" ht="14.45">
      <c r="H3565" s="136">
        <v>7109</v>
      </c>
      <c r="I3565" s="136">
        <v>26</v>
      </c>
      <c r="J3565" s="136" t="s">
        <v>205</v>
      </c>
    </row>
    <row r="3566" spans="8:10" ht="14.45">
      <c r="H3566" s="136">
        <v>7112</v>
      </c>
      <c r="I3566" s="136">
        <v>26</v>
      </c>
      <c r="J3566" s="136" t="s">
        <v>205</v>
      </c>
    </row>
    <row r="3567" spans="8:10" ht="14.45">
      <c r="H3567" s="136">
        <v>7113</v>
      </c>
      <c r="I3567" s="136">
        <v>26</v>
      </c>
      <c r="J3567" s="136" t="s">
        <v>205</v>
      </c>
    </row>
    <row r="3568" spans="8:10" ht="14.45">
      <c r="H3568" s="136">
        <v>7116</v>
      </c>
      <c r="I3568" s="136">
        <v>26</v>
      </c>
      <c r="J3568" s="136" t="s">
        <v>205</v>
      </c>
    </row>
    <row r="3569" spans="8:10" ht="14.45">
      <c r="H3569" s="136">
        <v>7117</v>
      </c>
      <c r="I3569" s="136">
        <v>26</v>
      </c>
      <c r="J3569" s="136" t="s">
        <v>205</v>
      </c>
    </row>
    <row r="3570" spans="8:10" ht="14.45">
      <c r="H3570" s="136">
        <v>7119</v>
      </c>
      <c r="I3570" s="136">
        <v>25</v>
      </c>
      <c r="J3570" s="136" t="s">
        <v>205</v>
      </c>
    </row>
    <row r="3571" spans="8:10" ht="14.45">
      <c r="H3571" s="136">
        <v>7120</v>
      </c>
      <c r="I3571" s="136">
        <v>25</v>
      </c>
      <c r="J3571" s="136" t="s">
        <v>205</v>
      </c>
    </row>
    <row r="3572" spans="8:10" ht="14.45">
      <c r="H3572" s="136">
        <v>7139</v>
      </c>
      <c r="I3572" s="136">
        <v>23</v>
      </c>
      <c r="J3572" s="136" t="s">
        <v>205</v>
      </c>
    </row>
    <row r="3573" spans="8:10" ht="14.45">
      <c r="H3573" s="136">
        <v>7140</v>
      </c>
      <c r="I3573" s="136">
        <v>26</v>
      </c>
      <c r="J3573" s="136" t="s">
        <v>205</v>
      </c>
    </row>
    <row r="3574" spans="8:10" ht="14.45">
      <c r="H3574" s="136">
        <v>7150</v>
      </c>
      <c r="I3574" s="136">
        <v>26</v>
      </c>
      <c r="J3574" s="136" t="s">
        <v>205</v>
      </c>
    </row>
    <row r="3575" spans="8:10" ht="14.45">
      <c r="H3575" s="136">
        <v>7151</v>
      </c>
      <c r="I3575" s="136">
        <v>26</v>
      </c>
      <c r="J3575" s="136" t="s">
        <v>205</v>
      </c>
    </row>
    <row r="3576" spans="8:10" ht="14.45">
      <c r="H3576" s="136">
        <v>7155</v>
      </c>
      <c r="I3576" s="136">
        <v>26</v>
      </c>
      <c r="J3576" s="136" t="s">
        <v>205</v>
      </c>
    </row>
    <row r="3577" spans="8:10" ht="14.45">
      <c r="H3577" s="136">
        <v>7162</v>
      </c>
      <c r="I3577" s="136">
        <v>26</v>
      </c>
      <c r="J3577" s="136" t="s">
        <v>205</v>
      </c>
    </row>
    <row r="3578" spans="8:10" ht="14.45">
      <c r="H3578" s="136">
        <v>7163</v>
      </c>
      <c r="I3578" s="136">
        <v>26</v>
      </c>
      <c r="J3578" s="136" t="s">
        <v>205</v>
      </c>
    </row>
    <row r="3579" spans="8:10" ht="14.45">
      <c r="H3579" s="136">
        <v>7170</v>
      </c>
      <c r="I3579" s="136">
        <v>26</v>
      </c>
      <c r="J3579" s="136" t="s">
        <v>205</v>
      </c>
    </row>
    <row r="3580" spans="8:10" ht="14.45">
      <c r="H3580" s="136">
        <v>7171</v>
      </c>
      <c r="I3580" s="136">
        <v>26</v>
      </c>
      <c r="J3580" s="136" t="s">
        <v>205</v>
      </c>
    </row>
    <row r="3581" spans="8:10" ht="14.45">
      <c r="H3581" s="136">
        <v>7172</v>
      </c>
      <c r="I3581" s="136">
        <v>26</v>
      </c>
      <c r="J3581" s="136" t="s">
        <v>205</v>
      </c>
    </row>
    <row r="3582" spans="8:10" ht="14.45">
      <c r="H3582" s="136">
        <v>7173</v>
      </c>
      <c r="I3582" s="136">
        <v>26</v>
      </c>
      <c r="J3582" s="136" t="s">
        <v>205</v>
      </c>
    </row>
    <row r="3583" spans="8:10" ht="14.45">
      <c r="H3583" s="136">
        <v>7174</v>
      </c>
      <c r="I3583" s="136">
        <v>26</v>
      </c>
      <c r="J3583" s="136" t="s">
        <v>205</v>
      </c>
    </row>
    <row r="3584" spans="8:10" ht="14.45">
      <c r="H3584" s="136">
        <v>7175</v>
      </c>
      <c r="I3584" s="136">
        <v>26</v>
      </c>
      <c r="J3584" s="136" t="s">
        <v>205</v>
      </c>
    </row>
    <row r="3585" spans="8:10" ht="14.45">
      <c r="H3585" s="136">
        <v>7176</v>
      </c>
      <c r="I3585" s="136">
        <v>26</v>
      </c>
      <c r="J3585" s="136" t="s">
        <v>205</v>
      </c>
    </row>
    <row r="3586" spans="8:10" ht="14.45">
      <c r="H3586" s="136">
        <v>7177</v>
      </c>
      <c r="I3586" s="136">
        <v>26</v>
      </c>
      <c r="J3586" s="136" t="s">
        <v>205</v>
      </c>
    </row>
    <row r="3587" spans="8:10" ht="14.45">
      <c r="H3587" s="136">
        <v>7178</v>
      </c>
      <c r="I3587" s="136">
        <v>26</v>
      </c>
      <c r="J3587" s="136" t="s">
        <v>205</v>
      </c>
    </row>
    <row r="3588" spans="8:10" ht="14.45">
      <c r="H3588" s="136">
        <v>7179</v>
      </c>
      <c r="I3588" s="136">
        <v>26</v>
      </c>
      <c r="J3588" s="136" t="s">
        <v>205</v>
      </c>
    </row>
    <row r="3589" spans="8:10" ht="14.45">
      <c r="H3589" s="136">
        <v>7180</v>
      </c>
      <c r="I3589" s="136">
        <v>26</v>
      </c>
      <c r="J3589" s="136" t="s">
        <v>205</v>
      </c>
    </row>
    <row r="3590" spans="8:10" ht="14.45">
      <c r="H3590" s="136">
        <v>7182</v>
      </c>
      <c r="I3590" s="136">
        <v>26</v>
      </c>
      <c r="J3590" s="136" t="s">
        <v>205</v>
      </c>
    </row>
    <row r="3591" spans="8:10" ht="14.45">
      <c r="H3591" s="136">
        <v>7183</v>
      </c>
      <c r="I3591" s="136">
        <v>26</v>
      </c>
      <c r="J3591" s="136" t="s">
        <v>205</v>
      </c>
    </row>
    <row r="3592" spans="8:10" ht="14.45">
      <c r="H3592" s="136">
        <v>7184</v>
      </c>
      <c r="I3592" s="136">
        <v>26</v>
      </c>
      <c r="J3592" s="136" t="s">
        <v>205</v>
      </c>
    </row>
    <row r="3593" spans="8:10" ht="14.45">
      <c r="H3593" s="136">
        <v>7185</v>
      </c>
      <c r="I3593" s="136">
        <v>26</v>
      </c>
      <c r="J3593" s="136" t="s">
        <v>205</v>
      </c>
    </row>
    <row r="3594" spans="8:10" ht="14.45">
      <c r="H3594" s="136">
        <v>7186</v>
      </c>
      <c r="I3594" s="136">
        <v>26</v>
      </c>
      <c r="J3594" s="136" t="s">
        <v>205</v>
      </c>
    </row>
    <row r="3595" spans="8:10" ht="14.45">
      <c r="H3595" s="136">
        <v>7187</v>
      </c>
      <c r="I3595" s="136">
        <v>26</v>
      </c>
      <c r="J3595" s="136" t="s">
        <v>205</v>
      </c>
    </row>
    <row r="3596" spans="8:10" ht="14.45">
      <c r="H3596" s="136">
        <v>7190</v>
      </c>
      <c r="I3596" s="136">
        <v>28</v>
      </c>
      <c r="J3596" s="136" t="s">
        <v>205</v>
      </c>
    </row>
    <row r="3597" spans="8:10" ht="14.45">
      <c r="H3597" s="136">
        <v>7209</v>
      </c>
      <c r="I3597" s="136">
        <v>25</v>
      </c>
      <c r="J3597" s="136" t="s">
        <v>205</v>
      </c>
    </row>
    <row r="3598" spans="8:10" ht="14.45">
      <c r="H3598" s="136">
        <v>7210</v>
      </c>
      <c r="I3598" s="136">
        <v>25</v>
      </c>
      <c r="J3598" s="136" t="s">
        <v>205</v>
      </c>
    </row>
    <row r="3599" spans="8:10" ht="14.45">
      <c r="H3599" s="136">
        <v>7211</v>
      </c>
      <c r="I3599" s="136">
        <v>25</v>
      </c>
      <c r="J3599" s="136" t="s">
        <v>205</v>
      </c>
    </row>
    <row r="3600" spans="8:10" ht="14.45">
      <c r="H3600" s="136">
        <v>7212</v>
      </c>
      <c r="I3600" s="136">
        <v>25</v>
      </c>
      <c r="J3600" s="136" t="s">
        <v>205</v>
      </c>
    </row>
    <row r="3601" spans="8:10" ht="14.45">
      <c r="H3601" s="136">
        <v>7213</v>
      </c>
      <c r="I3601" s="136">
        <v>28</v>
      </c>
      <c r="J3601" s="136" t="s">
        <v>205</v>
      </c>
    </row>
    <row r="3602" spans="8:10" ht="14.45">
      <c r="H3602" s="136">
        <v>7214</v>
      </c>
      <c r="I3602" s="136">
        <v>28</v>
      </c>
      <c r="J3602" s="136" t="s">
        <v>205</v>
      </c>
    </row>
    <row r="3603" spans="8:10" ht="14.45">
      <c r="H3603" s="136">
        <v>7215</v>
      </c>
      <c r="I3603" s="136">
        <v>28</v>
      </c>
      <c r="J3603" s="136" t="s">
        <v>205</v>
      </c>
    </row>
    <row r="3604" spans="8:10" ht="14.45">
      <c r="H3604" s="136">
        <v>7216</v>
      </c>
      <c r="I3604" s="136">
        <v>27</v>
      </c>
      <c r="J3604" s="136" t="s">
        <v>205</v>
      </c>
    </row>
    <row r="3605" spans="8:10" ht="14.45">
      <c r="H3605" s="136">
        <v>7248</v>
      </c>
      <c r="I3605" s="136">
        <v>25</v>
      </c>
      <c r="J3605" s="136" t="s">
        <v>205</v>
      </c>
    </row>
    <row r="3606" spans="8:10" ht="14.45">
      <c r="H3606" s="136">
        <v>7249</v>
      </c>
      <c r="I3606" s="136">
        <v>25</v>
      </c>
      <c r="J3606" s="136" t="s">
        <v>205</v>
      </c>
    </row>
    <row r="3607" spans="8:10" ht="14.45">
      <c r="H3607" s="136">
        <v>7250</v>
      </c>
      <c r="I3607" s="136">
        <v>25</v>
      </c>
      <c r="J3607" s="136" t="s">
        <v>205</v>
      </c>
    </row>
    <row r="3608" spans="8:10" ht="14.45">
      <c r="H3608" s="136">
        <v>7252</v>
      </c>
      <c r="I3608" s="136">
        <v>25</v>
      </c>
      <c r="J3608" s="136" t="s">
        <v>205</v>
      </c>
    </row>
    <row r="3609" spans="8:10" ht="14.45">
      <c r="H3609" s="136">
        <v>7253</v>
      </c>
      <c r="I3609" s="136">
        <v>25</v>
      </c>
      <c r="J3609" s="136" t="s">
        <v>205</v>
      </c>
    </row>
    <row r="3610" spans="8:10" ht="14.45">
      <c r="H3610" s="136">
        <v>7254</v>
      </c>
      <c r="I3610" s="136">
        <v>25</v>
      </c>
      <c r="J3610" s="136" t="s">
        <v>205</v>
      </c>
    </row>
    <row r="3611" spans="8:10" ht="14.45">
      <c r="H3611" s="136">
        <v>7255</v>
      </c>
      <c r="I3611" s="136">
        <v>27</v>
      </c>
      <c r="J3611" s="136" t="s">
        <v>205</v>
      </c>
    </row>
    <row r="3612" spans="8:10" ht="14.45">
      <c r="H3612" s="136">
        <v>7256</v>
      </c>
      <c r="I3612" s="136">
        <v>22</v>
      </c>
      <c r="J3612" s="136" t="s">
        <v>205</v>
      </c>
    </row>
    <row r="3613" spans="8:10" ht="14.45">
      <c r="H3613" s="136">
        <v>7257</v>
      </c>
      <c r="I3613" s="136">
        <v>27</v>
      </c>
      <c r="J3613" s="136" t="s">
        <v>205</v>
      </c>
    </row>
    <row r="3614" spans="8:10" ht="14.45">
      <c r="H3614" s="136">
        <v>7258</v>
      </c>
      <c r="I3614" s="136">
        <v>25</v>
      </c>
      <c r="J3614" s="136" t="s">
        <v>205</v>
      </c>
    </row>
    <row r="3615" spans="8:10" ht="14.45">
      <c r="H3615" s="136">
        <v>7259</v>
      </c>
      <c r="I3615" s="136">
        <v>25</v>
      </c>
      <c r="J3615" s="136" t="s">
        <v>205</v>
      </c>
    </row>
    <row r="3616" spans="8:10" ht="14.45">
      <c r="H3616" s="136">
        <v>7260</v>
      </c>
      <c r="I3616" s="136">
        <v>27</v>
      </c>
      <c r="J3616" s="136" t="s">
        <v>205</v>
      </c>
    </row>
    <row r="3617" spans="8:10" ht="14.45">
      <c r="H3617" s="136">
        <v>7261</v>
      </c>
      <c r="I3617" s="136">
        <v>27</v>
      </c>
      <c r="J3617" s="136" t="s">
        <v>205</v>
      </c>
    </row>
    <row r="3618" spans="8:10" ht="14.45">
      <c r="H3618" s="136">
        <v>7262</v>
      </c>
      <c r="I3618" s="136">
        <v>27</v>
      </c>
      <c r="J3618" s="136" t="s">
        <v>205</v>
      </c>
    </row>
    <row r="3619" spans="8:10" ht="14.45">
      <c r="H3619" s="136">
        <v>7263</v>
      </c>
      <c r="I3619" s="136">
        <v>27</v>
      </c>
      <c r="J3619" s="136" t="s">
        <v>205</v>
      </c>
    </row>
    <row r="3620" spans="8:10" ht="14.45">
      <c r="H3620" s="136">
        <v>7264</v>
      </c>
      <c r="I3620" s="136">
        <v>27</v>
      </c>
      <c r="J3620" s="136" t="s">
        <v>205</v>
      </c>
    </row>
    <row r="3621" spans="8:10" ht="14.45">
      <c r="H3621" s="136">
        <v>7265</v>
      </c>
      <c r="I3621" s="136">
        <v>27</v>
      </c>
      <c r="J3621" s="136" t="s">
        <v>205</v>
      </c>
    </row>
    <row r="3622" spans="8:10" ht="14.45">
      <c r="H3622" s="136">
        <v>7267</v>
      </c>
      <c r="I3622" s="136">
        <v>25</v>
      </c>
      <c r="J3622" s="136" t="s">
        <v>205</v>
      </c>
    </row>
    <row r="3623" spans="8:10" ht="14.45">
      <c r="H3623" s="136">
        <v>7268</v>
      </c>
      <c r="I3623" s="136">
        <v>25</v>
      </c>
      <c r="J3623" s="136" t="s">
        <v>205</v>
      </c>
    </row>
    <row r="3624" spans="8:10" ht="14.45">
      <c r="H3624" s="136">
        <v>7270</v>
      </c>
      <c r="I3624" s="136">
        <v>25</v>
      </c>
      <c r="J3624" s="136" t="s">
        <v>205</v>
      </c>
    </row>
    <row r="3625" spans="8:10" ht="14.45">
      <c r="H3625" s="136">
        <v>7275</v>
      </c>
      <c r="I3625" s="136">
        <v>25</v>
      </c>
      <c r="J3625" s="136" t="s">
        <v>205</v>
      </c>
    </row>
    <row r="3626" spans="8:10" ht="14.45">
      <c r="H3626" s="136">
        <v>7276</v>
      </c>
      <c r="I3626" s="136">
        <v>25</v>
      </c>
      <c r="J3626" s="136" t="s">
        <v>205</v>
      </c>
    </row>
    <row r="3627" spans="8:10" ht="14.45">
      <c r="H3627" s="136">
        <v>7277</v>
      </c>
      <c r="I3627" s="136">
        <v>25</v>
      </c>
      <c r="J3627" s="136" t="s">
        <v>205</v>
      </c>
    </row>
    <row r="3628" spans="8:10" ht="14.45">
      <c r="H3628" s="136">
        <v>7290</v>
      </c>
      <c r="I3628" s="136">
        <v>25</v>
      </c>
      <c r="J3628" s="136" t="s">
        <v>205</v>
      </c>
    </row>
    <row r="3629" spans="8:10" ht="14.45">
      <c r="H3629" s="136">
        <v>7291</v>
      </c>
      <c r="I3629" s="136">
        <v>25</v>
      </c>
      <c r="J3629" s="136" t="s">
        <v>205</v>
      </c>
    </row>
    <row r="3630" spans="8:10" ht="14.45">
      <c r="H3630" s="136">
        <v>7292</v>
      </c>
      <c r="I3630" s="136">
        <v>25</v>
      </c>
      <c r="J3630" s="136" t="s">
        <v>205</v>
      </c>
    </row>
    <row r="3631" spans="8:10" ht="14.45">
      <c r="H3631" s="136">
        <v>7300</v>
      </c>
      <c r="I3631" s="136">
        <v>25</v>
      </c>
      <c r="J3631" s="136" t="s">
        <v>205</v>
      </c>
    </row>
    <row r="3632" spans="8:10" ht="14.45">
      <c r="H3632" s="136">
        <v>7301</v>
      </c>
      <c r="I3632" s="136">
        <v>25</v>
      </c>
      <c r="J3632" s="136" t="s">
        <v>205</v>
      </c>
    </row>
    <row r="3633" spans="8:10" ht="14.45">
      <c r="H3633" s="136">
        <v>7302</v>
      </c>
      <c r="I3633" s="136">
        <v>25</v>
      </c>
      <c r="J3633" s="136" t="s">
        <v>205</v>
      </c>
    </row>
    <row r="3634" spans="8:10" ht="14.45">
      <c r="H3634" s="136">
        <v>7303</v>
      </c>
      <c r="I3634" s="136">
        <v>25</v>
      </c>
      <c r="J3634" s="136" t="s">
        <v>205</v>
      </c>
    </row>
    <row r="3635" spans="8:10" ht="14.45">
      <c r="H3635" s="136">
        <v>7304</v>
      </c>
      <c r="I3635" s="136">
        <v>25</v>
      </c>
      <c r="J3635" s="136" t="s">
        <v>205</v>
      </c>
    </row>
    <row r="3636" spans="8:10" ht="14.45">
      <c r="H3636" s="136">
        <v>7305</v>
      </c>
      <c r="I3636" s="136">
        <v>22</v>
      </c>
      <c r="J3636" s="136" t="s">
        <v>205</v>
      </c>
    </row>
    <row r="3637" spans="8:10" ht="14.45">
      <c r="H3637" s="136">
        <v>7306</v>
      </c>
      <c r="I3637" s="136">
        <v>22</v>
      </c>
      <c r="J3637" s="136" t="s">
        <v>205</v>
      </c>
    </row>
    <row r="3638" spans="8:10" ht="14.45">
      <c r="H3638" s="136">
        <v>7307</v>
      </c>
      <c r="I3638" s="136">
        <v>22</v>
      </c>
      <c r="J3638" s="136" t="s">
        <v>205</v>
      </c>
    </row>
    <row r="3639" spans="8:10" ht="14.45">
      <c r="H3639" s="136">
        <v>7310</v>
      </c>
      <c r="I3639" s="136">
        <v>22</v>
      </c>
      <c r="J3639" s="136" t="s">
        <v>205</v>
      </c>
    </row>
    <row r="3640" spans="8:10" ht="14.45">
      <c r="H3640" s="136">
        <v>7315</v>
      </c>
      <c r="I3640" s="136">
        <v>22</v>
      </c>
      <c r="J3640" s="136" t="s">
        <v>205</v>
      </c>
    </row>
    <row r="3641" spans="8:10" ht="14.45">
      <c r="H3641" s="136">
        <v>7316</v>
      </c>
      <c r="I3641" s="136">
        <v>22</v>
      </c>
      <c r="J3641" s="136" t="s">
        <v>205</v>
      </c>
    </row>
    <row r="3642" spans="8:10" ht="14.45">
      <c r="H3642" s="136">
        <v>7320</v>
      </c>
      <c r="I3642" s="136">
        <v>22</v>
      </c>
      <c r="J3642" s="136" t="s">
        <v>205</v>
      </c>
    </row>
    <row r="3643" spans="8:10" ht="14.45">
      <c r="H3643" s="136">
        <v>7321</v>
      </c>
      <c r="I3643" s="136">
        <v>23</v>
      </c>
      <c r="J3643" s="136" t="s">
        <v>205</v>
      </c>
    </row>
    <row r="3644" spans="8:10" ht="14.45">
      <c r="H3644" s="136">
        <v>7322</v>
      </c>
      <c r="I3644" s="136">
        <v>22</v>
      </c>
      <c r="J3644" s="136" t="s">
        <v>205</v>
      </c>
    </row>
    <row r="3645" spans="8:10" ht="14.45">
      <c r="H3645" s="136">
        <v>7325</v>
      </c>
      <c r="I3645" s="136">
        <v>22</v>
      </c>
      <c r="J3645" s="136" t="s">
        <v>205</v>
      </c>
    </row>
    <row r="3646" spans="8:10" ht="14.45">
      <c r="H3646" s="136">
        <v>7330</v>
      </c>
      <c r="I3646" s="136">
        <v>22</v>
      </c>
      <c r="J3646" s="136" t="s">
        <v>205</v>
      </c>
    </row>
    <row r="3647" spans="8:10" ht="14.45">
      <c r="H3647" s="136">
        <v>7331</v>
      </c>
      <c r="I3647" s="136">
        <v>22</v>
      </c>
      <c r="J3647" s="136" t="s">
        <v>205</v>
      </c>
    </row>
    <row r="3648" spans="8:10" ht="14.45">
      <c r="H3648" s="136">
        <v>7466</v>
      </c>
      <c r="I3648" s="136">
        <v>23</v>
      </c>
      <c r="J3648" s="136" t="s">
        <v>205</v>
      </c>
    </row>
    <row r="3649" spans="8:10" ht="14.45">
      <c r="H3649" s="136">
        <v>7467</v>
      </c>
      <c r="I3649" s="136">
        <v>23</v>
      </c>
      <c r="J3649" s="136" t="s">
        <v>205</v>
      </c>
    </row>
    <row r="3650" spans="8:10" ht="14.45">
      <c r="H3650" s="136">
        <v>7468</v>
      </c>
      <c r="I3650" s="136">
        <v>23</v>
      </c>
      <c r="J3650" s="136" t="s">
        <v>205</v>
      </c>
    </row>
    <row r="3651" spans="8:10" ht="14.45">
      <c r="H3651" s="136">
        <v>7469</v>
      </c>
      <c r="I3651" s="136">
        <v>23</v>
      </c>
      <c r="J3651" s="136" t="s">
        <v>205</v>
      </c>
    </row>
    <row r="3652" spans="8:10" ht="14.45">
      <c r="H3652" s="136">
        <v>7470</v>
      </c>
      <c r="I3652" s="136">
        <v>23</v>
      </c>
      <c r="J3652" s="136" t="s">
        <v>205</v>
      </c>
    </row>
    <row r="3653" spans="8:10" ht="14.45">
      <c r="H3653" s="136">
        <v>7800</v>
      </c>
      <c r="I3653" s="136">
        <v>25</v>
      </c>
      <c r="J3653" s="136" t="s">
        <v>205</v>
      </c>
    </row>
    <row r="3654" spans="8:10" ht="14.45">
      <c r="H3654" s="136">
        <v>7802</v>
      </c>
      <c r="I3654" s="136">
        <v>26</v>
      </c>
      <c r="J3654" s="136" t="s">
        <v>205</v>
      </c>
    </row>
    <row r="3655" spans="8:10" ht="14.45">
      <c r="H3655" s="136">
        <v>7803</v>
      </c>
      <c r="I3655" s="136">
        <v>26</v>
      </c>
      <c r="J3655" s="136" t="s">
        <v>205</v>
      </c>
    </row>
    <row r="3656" spans="8:10" ht="14.45">
      <c r="H3656" s="136">
        <v>7804</v>
      </c>
      <c r="I3656" s="136">
        <v>26</v>
      </c>
      <c r="J3656" s="136" t="s">
        <v>205</v>
      </c>
    </row>
    <row r="3657" spans="8:10" ht="14.45">
      <c r="H3657" s="136">
        <v>7805</v>
      </c>
      <c r="I3657" s="136">
        <v>26</v>
      </c>
      <c r="J3657" s="136" t="s">
        <v>205</v>
      </c>
    </row>
    <row r="3658" spans="8:10" ht="14.45">
      <c r="H3658" s="136">
        <v>7806</v>
      </c>
      <c r="I3658" s="136">
        <v>26</v>
      </c>
      <c r="J3658" s="136" t="s">
        <v>205</v>
      </c>
    </row>
    <row r="3659" spans="8:10" ht="14.45">
      <c r="H3659" s="136">
        <v>7807</v>
      </c>
      <c r="I3659" s="136">
        <v>26</v>
      </c>
      <c r="J3659" s="136" t="s">
        <v>205</v>
      </c>
    </row>
    <row r="3660" spans="8:10" ht="14.45">
      <c r="H3660" s="136">
        <v>7808</v>
      </c>
      <c r="I3660" s="136">
        <v>26</v>
      </c>
      <c r="J3660" s="136" t="s">
        <v>205</v>
      </c>
    </row>
    <row r="3661" spans="8:10" ht="14.45">
      <c r="H3661" s="136">
        <v>7809</v>
      </c>
      <c r="I3661" s="136">
        <v>26</v>
      </c>
      <c r="J3661" s="136" t="s">
        <v>205</v>
      </c>
    </row>
    <row r="3662" spans="8:10" ht="14.45">
      <c r="H3662" s="136">
        <v>7810</v>
      </c>
      <c r="I3662" s="136">
        <v>26</v>
      </c>
      <c r="J3662" s="136" t="s">
        <v>205</v>
      </c>
    </row>
    <row r="3663" spans="8:10" ht="14.45">
      <c r="H3663" s="136">
        <v>7811</v>
      </c>
      <c r="I3663" s="136">
        <v>26</v>
      </c>
      <c r="J3663" s="136" t="s">
        <v>205</v>
      </c>
    </row>
    <row r="3664" spans="8:10" ht="14.45">
      <c r="H3664" s="136">
        <v>7812</v>
      </c>
      <c r="I3664" s="136">
        <v>26</v>
      </c>
      <c r="J3664" s="136" t="s">
        <v>205</v>
      </c>
    </row>
    <row r="3665" spans="8:10" ht="14.45">
      <c r="H3665" s="136">
        <v>7813</v>
      </c>
      <c r="I3665" s="136">
        <v>26</v>
      </c>
      <c r="J3665" s="136" t="s">
        <v>205</v>
      </c>
    </row>
    <row r="3666" spans="8:10" ht="14.45">
      <c r="H3666" s="136">
        <v>7814</v>
      </c>
      <c r="I3666" s="136">
        <v>26</v>
      </c>
      <c r="J3666" s="136" t="s">
        <v>205</v>
      </c>
    </row>
    <row r="3667" spans="8:10" ht="14.45">
      <c r="H3667" s="136">
        <v>7823</v>
      </c>
      <c r="I3667" s="136">
        <v>26</v>
      </c>
      <c r="J3667" s="136" t="s">
        <v>205</v>
      </c>
    </row>
    <row r="3668" spans="8:10" ht="14.45">
      <c r="H3668" s="136">
        <v>7824</v>
      </c>
      <c r="I3668" s="136">
        <v>26</v>
      </c>
      <c r="J3668" s="136" t="s">
        <v>205</v>
      </c>
    </row>
    <row r="3669" spans="8:10" ht="14.45">
      <c r="H3669" s="136">
        <v>7827</v>
      </c>
      <c r="I3669" s="136">
        <v>26</v>
      </c>
      <c r="J3669" s="136" t="s">
        <v>205</v>
      </c>
    </row>
    <row r="3670" spans="8:10" ht="14.45">
      <c r="H3670" s="136">
        <v>7828</v>
      </c>
      <c r="I3670" s="136">
        <v>26</v>
      </c>
      <c r="J3670" s="136" t="s">
        <v>205</v>
      </c>
    </row>
    <row r="3671" spans="8:10" ht="14.45">
      <c r="H3671" s="136">
        <v>7829</v>
      </c>
      <c r="I3671" s="136">
        <v>26</v>
      </c>
      <c r="J3671" s="136" t="s">
        <v>205</v>
      </c>
    </row>
    <row r="3672" spans="8:10" ht="14.45">
      <c r="H3672" s="136">
        <v>7845</v>
      </c>
      <c r="I3672" s="136">
        <v>26</v>
      </c>
      <c r="J3672" s="136" t="s">
        <v>205</v>
      </c>
    </row>
    <row r="3673" spans="8:10" ht="14.45">
      <c r="H3673" s="136">
        <v>7850</v>
      </c>
      <c r="I3673" s="136">
        <v>26</v>
      </c>
      <c r="J3673" s="136" t="s">
        <v>205</v>
      </c>
    </row>
    <row r="3674" spans="8:10" ht="14.45">
      <c r="H3674" s="136">
        <v>7892</v>
      </c>
      <c r="I3674" s="136">
        <v>26</v>
      </c>
      <c r="J3674" s="136" t="s">
        <v>205</v>
      </c>
    </row>
    <row r="3675" spans="8:10" ht="14.45">
      <c r="H3675" s="136">
        <v>7900</v>
      </c>
      <c r="I3675" s="136">
        <v>25</v>
      </c>
      <c r="J3675" s="136" t="s">
        <v>205</v>
      </c>
    </row>
    <row r="3676" spans="8:10" ht="14.45">
      <c r="H3676" s="136">
        <v>7901</v>
      </c>
      <c r="I3676" s="136">
        <v>25</v>
      </c>
      <c r="J3676" s="136" t="s">
        <v>205</v>
      </c>
    </row>
    <row r="3677" spans="8:10" ht="14.45">
      <c r="H3677" s="136">
        <v>7902</v>
      </c>
      <c r="I3677" s="136">
        <v>25</v>
      </c>
      <c r="J3677" s="136" t="s">
        <v>205</v>
      </c>
    </row>
    <row r="3678" spans="8:10" ht="14.45">
      <c r="H3678" s="136">
        <v>7903</v>
      </c>
      <c r="I3678" s="136">
        <v>25</v>
      </c>
      <c r="J3678" s="136" t="s">
        <v>205</v>
      </c>
    </row>
    <row r="3679" spans="8:10" ht="14.45">
      <c r="H3679" s="136">
        <v>7904</v>
      </c>
      <c r="I3679" s="136">
        <v>25</v>
      </c>
      <c r="J3679" s="136" t="s">
        <v>205</v>
      </c>
    </row>
    <row r="3680" spans="8:10" ht="14.45">
      <c r="H3680" s="136">
        <v>7905</v>
      </c>
      <c r="I3680" s="136">
        <v>25</v>
      </c>
      <c r="J3680" s="136" t="s">
        <v>205</v>
      </c>
    </row>
    <row r="3681" spans="8:10" ht="14.45">
      <c r="H3681" s="136">
        <v>7906</v>
      </c>
      <c r="I3681" s="136">
        <v>25</v>
      </c>
      <c r="J3681" s="136" t="s">
        <v>205</v>
      </c>
    </row>
    <row r="3682" spans="8:10" ht="14.45">
      <c r="H3682" s="136">
        <v>7907</v>
      </c>
      <c r="I3682" s="136">
        <v>25</v>
      </c>
      <c r="J3682" s="136" t="s">
        <v>205</v>
      </c>
    </row>
    <row r="3683" spans="8:10" ht="14.45">
      <c r="H3683" s="136">
        <v>7908</v>
      </c>
      <c r="I3683" s="136">
        <v>25</v>
      </c>
      <c r="J3683" s="136" t="s">
        <v>205</v>
      </c>
    </row>
    <row r="3684" spans="8:10" ht="14.45">
      <c r="H3684" s="136">
        <v>7916</v>
      </c>
      <c r="I3684" s="136">
        <v>22</v>
      </c>
      <c r="J3684" s="136" t="s">
        <v>205</v>
      </c>
    </row>
    <row r="3685" spans="8:10" ht="14.45">
      <c r="H3685" s="136">
        <v>7917</v>
      </c>
      <c r="I3685" s="136">
        <v>25</v>
      </c>
      <c r="J3685" s="136" t="s">
        <v>205</v>
      </c>
    </row>
    <row r="3686" spans="8:10" ht="14.45">
      <c r="H3686" s="136">
        <v>7918</v>
      </c>
      <c r="I3686" s="136">
        <v>25</v>
      </c>
      <c r="J3686" s="136" t="s">
        <v>205</v>
      </c>
    </row>
    <row r="3687" spans="8:10" ht="14.45">
      <c r="H3687" s="136">
        <v>7919</v>
      </c>
      <c r="I3687" s="136">
        <v>22</v>
      </c>
      <c r="J3687" s="136" t="s">
        <v>205</v>
      </c>
    </row>
    <row r="3688" spans="8:10" ht="14.45">
      <c r="H3688" s="136">
        <v>7920</v>
      </c>
      <c r="I3688" s="136">
        <v>25</v>
      </c>
      <c r="J3688" s="136" t="s">
        <v>205</v>
      </c>
    </row>
    <row r="3689" spans="8:10" ht="14.45">
      <c r="H3689" s="136">
        <v>7921</v>
      </c>
      <c r="I3689" s="136">
        <v>25</v>
      </c>
      <c r="J3689" s="136" t="s">
        <v>205</v>
      </c>
    </row>
    <row r="3690" spans="8:10" ht="14.45">
      <c r="H3690" s="136">
        <v>7922</v>
      </c>
      <c r="I3690" s="136">
        <v>22</v>
      </c>
      <c r="J3690" s="136" t="s">
        <v>205</v>
      </c>
    </row>
    <row r="3691" spans="8:10" ht="14.45">
      <c r="H3691" s="136">
        <v>7923</v>
      </c>
      <c r="I3691" s="136">
        <v>25</v>
      </c>
      <c r="J3691" s="136" t="s">
        <v>205</v>
      </c>
    </row>
    <row r="3692" spans="8:10" ht="14.45">
      <c r="H3692" s="136">
        <v>8001</v>
      </c>
      <c r="I3692" s="136">
        <v>18</v>
      </c>
      <c r="J3692" s="136" t="s">
        <v>201</v>
      </c>
    </row>
    <row r="3693" spans="8:10" ht="14.45">
      <c r="H3693" s="136">
        <v>8002</v>
      </c>
      <c r="I3693" s="136">
        <v>18</v>
      </c>
      <c r="J3693" s="136" t="s">
        <v>201</v>
      </c>
    </row>
    <row r="3694" spans="8:10" ht="14.45">
      <c r="H3694" s="136">
        <v>8003</v>
      </c>
      <c r="I3694" s="136">
        <v>18</v>
      </c>
      <c r="J3694" s="136" t="s">
        <v>201</v>
      </c>
    </row>
    <row r="3695" spans="8:10" ht="14.45">
      <c r="H3695" s="136">
        <v>8004</v>
      </c>
      <c r="I3695" s="136">
        <v>18</v>
      </c>
      <c r="J3695" s="136" t="s">
        <v>201</v>
      </c>
    </row>
    <row r="3696" spans="8:10" ht="14.45">
      <c r="H3696" s="136">
        <v>8005</v>
      </c>
      <c r="I3696" s="136">
        <v>18</v>
      </c>
      <c r="J3696" s="136" t="s">
        <v>201</v>
      </c>
    </row>
    <row r="3697" spans="8:10" ht="14.45">
      <c r="H3697" s="136">
        <v>8006</v>
      </c>
      <c r="I3697" s="136">
        <v>18</v>
      </c>
      <c r="J3697" s="136" t="s">
        <v>201</v>
      </c>
    </row>
    <row r="3698" spans="8:10" ht="14.45">
      <c r="H3698" s="136">
        <v>8007</v>
      </c>
      <c r="I3698" s="136">
        <v>18</v>
      </c>
      <c r="J3698" s="136" t="s">
        <v>201</v>
      </c>
    </row>
    <row r="3699" spans="8:10" ht="14.45">
      <c r="H3699" s="136">
        <v>8008</v>
      </c>
      <c r="I3699" s="136">
        <v>18</v>
      </c>
      <c r="J3699" s="136" t="s">
        <v>201</v>
      </c>
    </row>
    <row r="3700" spans="8:10" ht="14.45">
      <c r="H3700" s="136">
        <v>8009</v>
      </c>
      <c r="I3700" s="136">
        <v>18</v>
      </c>
      <c r="J3700" s="136" t="s">
        <v>201</v>
      </c>
    </row>
    <row r="3701" spans="8:10" ht="14.45">
      <c r="H3701" s="136">
        <v>8010</v>
      </c>
      <c r="I3701" s="136">
        <v>18</v>
      </c>
      <c r="J3701" s="136" t="s">
        <v>201</v>
      </c>
    </row>
    <row r="3702" spans="8:10" ht="14.45">
      <c r="H3702" s="136">
        <v>8045</v>
      </c>
      <c r="I3702" s="136">
        <v>18</v>
      </c>
      <c r="J3702" s="136" t="s">
        <v>201</v>
      </c>
    </row>
    <row r="3703" spans="8:10" ht="14.45">
      <c r="H3703" s="136">
        <v>8051</v>
      </c>
      <c r="I3703" s="136">
        <v>18</v>
      </c>
      <c r="J3703" s="136" t="s">
        <v>201</v>
      </c>
    </row>
    <row r="3704" spans="8:10" ht="14.45">
      <c r="H3704" s="136">
        <v>8060</v>
      </c>
      <c r="I3704" s="136">
        <v>18</v>
      </c>
      <c r="J3704" s="136" t="s">
        <v>201</v>
      </c>
    </row>
    <row r="3705" spans="8:10" ht="14.45">
      <c r="H3705" s="136">
        <v>8061</v>
      </c>
      <c r="I3705" s="136">
        <v>18</v>
      </c>
      <c r="J3705" s="136" t="s">
        <v>201</v>
      </c>
    </row>
    <row r="3706" spans="8:10" ht="14.45">
      <c r="H3706" s="136">
        <v>8066</v>
      </c>
      <c r="I3706" s="136">
        <v>18</v>
      </c>
      <c r="J3706" s="136" t="s">
        <v>201</v>
      </c>
    </row>
    <row r="3707" spans="8:10" ht="14.45">
      <c r="H3707" s="136">
        <v>8069</v>
      </c>
      <c r="I3707" s="136">
        <v>18</v>
      </c>
      <c r="J3707" s="136" t="s">
        <v>201</v>
      </c>
    </row>
    <row r="3708" spans="8:10" ht="14.45">
      <c r="H3708" s="136">
        <v>8070</v>
      </c>
      <c r="I3708" s="136">
        <v>18</v>
      </c>
      <c r="J3708" s="136" t="s">
        <v>201</v>
      </c>
    </row>
    <row r="3709" spans="8:10" ht="14.45">
      <c r="H3709" s="136">
        <v>8071</v>
      </c>
      <c r="I3709" s="136">
        <v>18</v>
      </c>
      <c r="J3709" s="136" t="s">
        <v>201</v>
      </c>
    </row>
    <row r="3710" spans="8:10" ht="14.45">
      <c r="H3710" s="136">
        <v>8100</v>
      </c>
      <c r="I3710" s="136">
        <v>18</v>
      </c>
      <c r="J3710" s="136" t="s">
        <v>201</v>
      </c>
    </row>
    <row r="3711" spans="8:10" ht="14.45">
      <c r="H3711" s="136">
        <v>8101</v>
      </c>
      <c r="I3711" s="136">
        <v>18</v>
      </c>
      <c r="J3711" s="136" t="s">
        <v>201</v>
      </c>
    </row>
    <row r="3712" spans="8:10" ht="14.45">
      <c r="H3712" s="136">
        <v>8102</v>
      </c>
      <c r="I3712" s="136">
        <v>18</v>
      </c>
      <c r="J3712" s="136" t="s">
        <v>201</v>
      </c>
    </row>
    <row r="3713" spans="8:10" ht="14.45">
      <c r="H3713" s="136">
        <v>8103</v>
      </c>
      <c r="I3713" s="136">
        <v>18</v>
      </c>
      <c r="J3713" s="136" t="s">
        <v>201</v>
      </c>
    </row>
    <row r="3714" spans="8:10" ht="14.45">
      <c r="H3714" s="136">
        <v>8107</v>
      </c>
      <c r="I3714" s="136">
        <v>18</v>
      </c>
      <c r="J3714" s="136" t="s">
        <v>201</v>
      </c>
    </row>
    <row r="3715" spans="8:10" ht="14.45">
      <c r="H3715" s="136">
        <v>8108</v>
      </c>
      <c r="I3715" s="136">
        <v>18</v>
      </c>
      <c r="J3715" s="136" t="s">
        <v>201</v>
      </c>
    </row>
    <row r="3716" spans="8:10" ht="14.45">
      <c r="H3716" s="136">
        <v>8111</v>
      </c>
      <c r="I3716" s="136">
        <v>18</v>
      </c>
      <c r="J3716" s="136" t="s">
        <v>201</v>
      </c>
    </row>
    <row r="3717" spans="8:10" ht="14.45">
      <c r="H3717" s="136">
        <v>8120</v>
      </c>
      <c r="I3717" s="136">
        <v>18</v>
      </c>
      <c r="J3717" s="136" t="s">
        <v>201</v>
      </c>
    </row>
    <row r="3718" spans="8:10" ht="14.45">
      <c r="H3718" s="136">
        <v>8205</v>
      </c>
      <c r="I3718" s="136">
        <v>18</v>
      </c>
      <c r="J3718" s="136" t="s">
        <v>201</v>
      </c>
    </row>
    <row r="3719" spans="8:10" ht="14.45">
      <c r="H3719" s="136">
        <v>8383</v>
      </c>
      <c r="I3719" s="136">
        <v>18</v>
      </c>
      <c r="J3719" s="136" t="s">
        <v>201</v>
      </c>
    </row>
    <row r="3720" spans="8:10" ht="14.45">
      <c r="H3720" s="136">
        <v>8386</v>
      </c>
      <c r="I3720" s="136">
        <v>18</v>
      </c>
      <c r="J3720" s="136" t="s">
        <v>201</v>
      </c>
    </row>
    <row r="3721" spans="8:10" ht="14.45">
      <c r="H3721" s="136">
        <v>8388</v>
      </c>
      <c r="I3721" s="136">
        <v>18</v>
      </c>
      <c r="J3721" s="136" t="s">
        <v>201</v>
      </c>
    </row>
    <row r="3722" spans="8:10" ht="14.45">
      <c r="H3722" s="136">
        <v>8390</v>
      </c>
      <c r="I3722" s="136">
        <v>18</v>
      </c>
      <c r="J3722" s="136" t="s">
        <v>201</v>
      </c>
    </row>
    <row r="3723" spans="8:10" ht="14.45">
      <c r="H3723" s="136">
        <v>8393</v>
      </c>
      <c r="I3723" s="136">
        <v>18</v>
      </c>
      <c r="J3723" s="136" t="s">
        <v>201</v>
      </c>
    </row>
    <row r="3724" spans="8:10" ht="14.45">
      <c r="H3724" s="136">
        <v>8394</v>
      </c>
      <c r="I3724" s="136">
        <v>18</v>
      </c>
      <c r="J3724" s="136" t="s">
        <v>201</v>
      </c>
    </row>
    <row r="3725" spans="8:10" ht="14.45">
      <c r="H3725" s="136">
        <v>8396</v>
      </c>
      <c r="I3725" s="136">
        <v>18</v>
      </c>
      <c r="J3725" s="136" t="s">
        <v>201</v>
      </c>
    </row>
    <row r="3726" spans="8:10" ht="14.45">
      <c r="H3726" s="136">
        <v>8399</v>
      </c>
      <c r="I3726" s="136">
        <v>18</v>
      </c>
      <c r="J3726" s="136" t="s">
        <v>201</v>
      </c>
    </row>
    <row r="3727" spans="8:10" ht="14.45">
      <c r="H3727" s="136">
        <v>8500</v>
      </c>
      <c r="I3727" s="136">
        <v>18</v>
      </c>
      <c r="J3727" s="136" t="s">
        <v>201</v>
      </c>
    </row>
    <row r="3728" spans="8:10" ht="14.45">
      <c r="H3728" s="136">
        <v>8507</v>
      </c>
      <c r="I3728" s="136">
        <v>18</v>
      </c>
      <c r="J3728" s="136" t="s">
        <v>201</v>
      </c>
    </row>
    <row r="3729" spans="8:10" ht="14.45">
      <c r="H3729" s="136">
        <v>8538</v>
      </c>
      <c r="I3729" s="136">
        <v>18</v>
      </c>
      <c r="J3729" s="136" t="s">
        <v>201</v>
      </c>
    </row>
    <row r="3730" spans="8:10" ht="14.45">
      <c r="H3730" s="136">
        <v>8557</v>
      </c>
      <c r="I3730" s="136">
        <v>18</v>
      </c>
      <c r="J3730" s="136" t="s">
        <v>201</v>
      </c>
    </row>
    <row r="3731" spans="8:10" ht="14.45">
      <c r="H3731" s="136">
        <v>8576</v>
      </c>
      <c r="I3731" s="136">
        <v>18</v>
      </c>
      <c r="J3731" s="136" t="s">
        <v>201</v>
      </c>
    </row>
    <row r="3732" spans="8:10" ht="14.45">
      <c r="H3732" s="136">
        <v>8622</v>
      </c>
      <c r="I3732" s="136">
        <v>18</v>
      </c>
      <c r="J3732" s="136" t="s">
        <v>201</v>
      </c>
    </row>
    <row r="3733" spans="8:10" ht="14.45">
      <c r="H3733" s="136">
        <v>8626</v>
      </c>
      <c r="I3733" s="136">
        <v>18</v>
      </c>
      <c r="J3733" s="136" t="s">
        <v>201</v>
      </c>
    </row>
    <row r="3734" spans="8:10" ht="14.45">
      <c r="H3734" s="136">
        <v>8627</v>
      </c>
      <c r="I3734" s="136">
        <v>18</v>
      </c>
      <c r="J3734" s="136" t="s">
        <v>201</v>
      </c>
    </row>
    <row r="3735" spans="8:10" ht="14.45">
      <c r="H3735" s="136">
        <v>8659</v>
      </c>
      <c r="I3735" s="136">
        <v>18</v>
      </c>
      <c r="J3735" s="136" t="s">
        <v>201</v>
      </c>
    </row>
    <row r="3736" spans="8:10" ht="14.45">
      <c r="H3736" s="136">
        <v>8785</v>
      </c>
      <c r="I3736" s="136">
        <v>18</v>
      </c>
      <c r="J3736" s="136" t="s">
        <v>201</v>
      </c>
    </row>
    <row r="3737" spans="8:10" ht="14.45">
      <c r="H3737" s="136">
        <v>8865</v>
      </c>
      <c r="I3737" s="136">
        <v>18</v>
      </c>
      <c r="J3737" s="136" t="s">
        <v>201</v>
      </c>
    </row>
    <row r="3738" spans="8:10" ht="14.45">
      <c r="H3738" s="136">
        <v>8873</v>
      </c>
      <c r="I3738" s="136">
        <v>18</v>
      </c>
      <c r="J3738" s="136" t="s">
        <v>201</v>
      </c>
    </row>
    <row r="3739" spans="8:10" ht="14.45">
      <c r="H3739" s="136">
        <v>9000</v>
      </c>
      <c r="I3739" s="136">
        <v>51</v>
      </c>
      <c r="J3739" s="136" t="s">
        <v>202</v>
      </c>
    </row>
    <row r="3740" spans="8:10" ht="14.45">
      <c r="H3740" s="136">
        <v>9001</v>
      </c>
      <c r="I3740" s="136">
        <v>51</v>
      </c>
      <c r="J3740" s="136" t="s">
        <v>202</v>
      </c>
    </row>
    <row r="3741" spans="8:10" ht="14.45">
      <c r="H3741" s="136">
        <v>9002</v>
      </c>
      <c r="I3741" s="136">
        <v>51</v>
      </c>
      <c r="J3741" s="136" t="s">
        <v>202</v>
      </c>
    </row>
    <row r="3742" spans="8:10" ht="14.45">
      <c r="H3742" s="136">
        <v>9003</v>
      </c>
      <c r="I3742" s="136">
        <v>51</v>
      </c>
      <c r="J3742" s="136" t="s">
        <v>202</v>
      </c>
    </row>
    <row r="3743" spans="8:10" ht="14.45">
      <c r="H3743" s="136">
        <v>9005</v>
      </c>
      <c r="I3743" s="136">
        <v>51</v>
      </c>
      <c r="J3743" s="136" t="s">
        <v>202</v>
      </c>
    </row>
    <row r="3744" spans="8:10" ht="14.45">
      <c r="H3744" s="136">
        <v>9007</v>
      </c>
      <c r="I3744" s="136">
        <v>51</v>
      </c>
      <c r="J3744" s="136" t="s">
        <v>202</v>
      </c>
    </row>
    <row r="3745" spans="8:10" ht="14.45">
      <c r="H3745" s="136">
        <v>9008</v>
      </c>
      <c r="I3745" s="136">
        <v>51</v>
      </c>
      <c r="J3745" s="136" t="s">
        <v>202</v>
      </c>
    </row>
    <row r="3746" spans="8:10" ht="14.45">
      <c r="H3746" s="136">
        <v>9009</v>
      </c>
      <c r="I3746" s="136">
        <v>51</v>
      </c>
      <c r="J3746" s="136" t="s">
        <v>202</v>
      </c>
    </row>
    <row r="3747" spans="8:10" ht="14.45">
      <c r="H3747" s="136">
        <v>9010</v>
      </c>
      <c r="I3747" s="136">
        <v>51</v>
      </c>
      <c r="J3747" s="136" t="s">
        <v>202</v>
      </c>
    </row>
    <row r="3748" spans="8:10" ht="14.45">
      <c r="H3748" s="136">
        <v>9013</v>
      </c>
      <c r="I3748" s="136">
        <v>51</v>
      </c>
      <c r="J3748" s="136" t="s">
        <v>202</v>
      </c>
    </row>
    <row r="3749" spans="8:10" ht="14.45">
      <c r="H3749" s="136">
        <v>9015</v>
      </c>
      <c r="I3749" s="136">
        <v>51</v>
      </c>
      <c r="J3749" s="136" t="s">
        <v>202</v>
      </c>
    </row>
    <row r="3750" spans="8:10" ht="14.45">
      <c r="H3750" s="136">
        <v>9016</v>
      </c>
      <c r="I3750" s="136">
        <v>51</v>
      </c>
      <c r="J3750" s="136" t="s">
        <v>202</v>
      </c>
    </row>
    <row r="3751" spans="8:10" ht="14.45">
      <c r="H3751" s="136">
        <v>9017</v>
      </c>
      <c r="I3751" s="136">
        <v>51</v>
      </c>
      <c r="J3751" s="136" t="s">
        <v>202</v>
      </c>
    </row>
    <row r="3752" spans="8:10" ht="14.45">
      <c r="H3752" s="136">
        <v>9018</v>
      </c>
      <c r="I3752" s="136">
        <v>51</v>
      </c>
      <c r="J3752" s="136" t="s">
        <v>202</v>
      </c>
    </row>
    <row r="3753" spans="8:10" ht="14.45">
      <c r="H3753" s="136">
        <v>9019</v>
      </c>
      <c r="I3753" s="136">
        <v>51</v>
      </c>
      <c r="J3753" s="136" t="s">
        <v>202</v>
      </c>
    </row>
    <row r="3754" spans="8:10" ht="14.45">
      <c r="H3754" s="136">
        <v>9020</v>
      </c>
      <c r="I3754" s="136">
        <v>51</v>
      </c>
      <c r="J3754" s="136" t="s">
        <v>202</v>
      </c>
    </row>
    <row r="3755" spans="8:10" ht="14.45">
      <c r="H3755" s="136">
        <v>9021</v>
      </c>
      <c r="I3755" s="136">
        <v>51</v>
      </c>
      <c r="J3755" s="136" t="s">
        <v>202</v>
      </c>
    </row>
    <row r="3756" spans="8:10" ht="14.45">
      <c r="H3756" s="136">
        <v>9022</v>
      </c>
      <c r="I3756" s="136">
        <v>51</v>
      </c>
      <c r="J3756" s="136" t="s">
        <v>202</v>
      </c>
    </row>
    <row r="3757" spans="8:10" ht="14.45">
      <c r="H3757" s="136">
        <v>9023</v>
      </c>
      <c r="I3757" s="136">
        <v>51</v>
      </c>
      <c r="J3757" s="136" t="s">
        <v>202</v>
      </c>
    </row>
    <row r="3758" spans="8:10" ht="14.45">
      <c r="H3758" s="136">
        <v>9464</v>
      </c>
      <c r="I3758" s="136">
        <v>51</v>
      </c>
      <c r="J3758" s="136" t="s">
        <v>202</v>
      </c>
    </row>
    <row r="3759" spans="8:10" ht="14.45">
      <c r="H3759" s="136">
        <v>9466</v>
      </c>
      <c r="I3759" s="136">
        <v>51</v>
      </c>
      <c r="J3759" s="136" t="s">
        <v>202</v>
      </c>
    </row>
    <row r="3760" spans="8:10" ht="14.45">
      <c r="H3760" s="136">
        <v>9726</v>
      </c>
      <c r="I3760" s="136">
        <v>51</v>
      </c>
      <c r="J3760" s="136" t="s">
        <v>202</v>
      </c>
    </row>
    <row r="3761" spans="8:10" ht="14.45">
      <c r="H3761" s="136">
        <v>9727</v>
      </c>
      <c r="I3761" s="136">
        <v>51</v>
      </c>
      <c r="J3761" s="136" t="s">
        <v>202</v>
      </c>
    </row>
    <row r="3762" spans="8:10" ht="14.45">
      <c r="H3762" s="136">
        <v>9728</v>
      </c>
      <c r="I3762" s="136">
        <v>51</v>
      </c>
      <c r="J3762" s="136" t="s">
        <v>202</v>
      </c>
    </row>
    <row r="3763" spans="8:10" ht="14.45">
      <c r="H3763" s="136">
        <v>9729</v>
      </c>
      <c r="I3763" s="136">
        <v>51</v>
      </c>
      <c r="J3763" s="136" t="s">
        <v>202</v>
      </c>
    </row>
  </sheetData>
  <phoneticPr fontId="8" type="noConversion"/>
  <pageMargins left="0.7" right="0.7" top="0.75" bottom="0.75" header="0.3" footer="0.3"/>
  <pageSetup paperSize="9" orientation="portrait" horizontalDpi="4294967293" verticalDpi="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EDA2-5B23-4A8C-B339-7725D2EFACA5}">
  <dimension ref="B2:E12"/>
  <sheetViews>
    <sheetView workbookViewId="0">
      <selection activeCell="C25" sqref="C25"/>
    </sheetView>
  </sheetViews>
  <sheetFormatPr defaultRowHeight="12.6"/>
  <cols>
    <col min="2" max="2" width="11.85546875" customWidth="1"/>
    <col min="3" max="3" width="17.28515625" customWidth="1"/>
    <col min="4" max="4" width="20.5703125" customWidth="1"/>
    <col min="5" max="5" width="15.7109375" customWidth="1"/>
  </cols>
  <sheetData>
    <row r="2" spans="2:5" ht="13.9">
      <c r="B2" s="140" t="s">
        <v>206</v>
      </c>
      <c r="C2" s="140"/>
      <c r="D2" s="141"/>
      <c r="E2" s="141"/>
    </row>
    <row r="3" spans="2:5" ht="13.9">
      <c r="B3" s="142" t="s">
        <v>129</v>
      </c>
      <c r="C3" s="143" t="s">
        <v>207</v>
      </c>
      <c r="D3" s="213" t="s">
        <v>208</v>
      </c>
      <c r="E3" s="214"/>
    </row>
    <row r="4" spans="2:5" ht="41.45">
      <c r="B4" s="142"/>
      <c r="C4" s="143" t="s">
        <v>209</v>
      </c>
      <c r="D4" s="144" t="s">
        <v>210</v>
      </c>
      <c r="E4" s="144" t="s">
        <v>211</v>
      </c>
    </row>
    <row r="5" spans="2:5" ht="13.9">
      <c r="B5" s="145" t="s">
        <v>131</v>
      </c>
      <c r="C5" s="146">
        <v>1</v>
      </c>
      <c r="D5" s="147">
        <v>1.0900000000000001</v>
      </c>
      <c r="E5" s="148">
        <v>1</v>
      </c>
    </row>
    <row r="6" spans="2:5" ht="13.9">
      <c r="B6" s="145" t="s">
        <v>200</v>
      </c>
      <c r="C6" s="146">
        <v>1</v>
      </c>
      <c r="D6" s="149">
        <v>1.0149999999999999</v>
      </c>
      <c r="E6" s="150">
        <v>1</v>
      </c>
    </row>
    <row r="7" spans="2:5" ht="13.9">
      <c r="B7" s="145" t="s">
        <v>196</v>
      </c>
      <c r="C7" s="146">
        <v>0.77210000000000001</v>
      </c>
      <c r="D7" s="149">
        <v>1.446</v>
      </c>
      <c r="E7" s="150">
        <v>1</v>
      </c>
    </row>
    <row r="8" spans="2:5" ht="13.9">
      <c r="B8" s="145" t="s">
        <v>202</v>
      </c>
      <c r="C8" s="146">
        <v>1.1138999999999999</v>
      </c>
      <c r="D8" s="149">
        <v>0.77800000000000002</v>
      </c>
      <c r="E8" s="150">
        <v>1</v>
      </c>
    </row>
    <row r="9" spans="2:5" ht="13.9">
      <c r="B9" s="145" t="s">
        <v>203</v>
      </c>
      <c r="C9" s="146">
        <v>0.43730000000000002</v>
      </c>
      <c r="D9" s="149">
        <v>1.226</v>
      </c>
      <c r="E9" s="150">
        <v>1</v>
      </c>
    </row>
    <row r="10" spans="2:5" ht="13.9">
      <c r="B10" s="145" t="s">
        <v>205</v>
      </c>
      <c r="C10" s="146">
        <v>0.22850000000000001</v>
      </c>
      <c r="D10" s="149">
        <v>1.5029999999999999</v>
      </c>
      <c r="E10" s="150">
        <v>1</v>
      </c>
    </row>
    <row r="11" spans="2:5" ht="13.9">
      <c r="B11" s="145" t="s">
        <v>201</v>
      </c>
      <c r="C11" s="146">
        <v>1.1269</v>
      </c>
      <c r="D11" s="149">
        <v>1.0429999999999999</v>
      </c>
      <c r="E11" s="150">
        <v>1</v>
      </c>
    </row>
    <row r="12" spans="2:5" ht="13.9">
      <c r="B12" s="151" t="s">
        <v>204</v>
      </c>
      <c r="C12" s="152">
        <v>0.70830000000000004</v>
      </c>
      <c r="D12" s="153">
        <v>0.875</v>
      </c>
      <c r="E12" s="154">
        <v>1</v>
      </c>
    </row>
  </sheetData>
  <mergeCells count="1">
    <mergeCell ref="D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C3FF-CEFB-4927-BF27-A55F622CA5EF}">
  <dimension ref="A1:Q62"/>
  <sheetViews>
    <sheetView workbookViewId="0">
      <selection activeCell="F39" sqref="F39"/>
    </sheetView>
  </sheetViews>
  <sheetFormatPr defaultColWidth="9.140625" defaultRowHeight="13.9"/>
  <cols>
    <col min="1" max="1" width="9.140625" style="95"/>
    <col min="2" max="6" width="12.85546875" style="95" customWidth="1"/>
    <col min="7" max="8" width="16.5703125" style="95" customWidth="1"/>
    <col min="9" max="9" width="9.140625" style="95"/>
    <col min="10" max="10" width="9.5703125" style="95" customWidth="1"/>
    <col min="11" max="11" width="13.140625" style="95" bestFit="1" customWidth="1"/>
    <col min="12" max="13" width="11.42578125" style="95" bestFit="1" customWidth="1"/>
    <col min="14" max="14" width="12.85546875" style="95" bestFit="1" customWidth="1"/>
    <col min="15" max="15" width="12.85546875" style="95" customWidth="1"/>
    <col min="16" max="16384" width="9.140625" style="95"/>
  </cols>
  <sheetData>
    <row r="1" spans="1:8">
      <c r="A1" s="113" t="s">
        <v>212</v>
      </c>
      <c r="B1" s="113"/>
      <c r="C1" s="113"/>
      <c r="D1" s="113"/>
      <c r="E1" s="113"/>
      <c r="F1" s="113"/>
      <c r="G1" s="113"/>
      <c r="H1" s="113"/>
    </row>
    <row r="2" spans="1:8">
      <c r="A2" s="96"/>
      <c r="B2" s="94"/>
      <c r="C2" s="94"/>
      <c r="D2" s="94"/>
      <c r="E2" s="94"/>
      <c r="F2" s="94"/>
      <c r="G2" s="94"/>
      <c r="H2" s="94"/>
    </row>
    <row r="3" spans="1:8">
      <c r="A3" s="96"/>
      <c r="B3" s="94"/>
      <c r="C3" s="94"/>
      <c r="D3" s="94"/>
      <c r="E3" s="94"/>
      <c r="F3" s="94"/>
      <c r="G3" s="94"/>
      <c r="H3" s="94"/>
    </row>
    <row r="5" spans="1:8">
      <c r="A5" s="217" t="s">
        <v>213</v>
      </c>
      <c r="B5" s="217"/>
      <c r="C5" s="217"/>
      <c r="D5" s="217"/>
      <c r="E5" s="217"/>
      <c r="F5" s="217"/>
      <c r="G5" s="217"/>
      <c r="H5" s="217"/>
    </row>
    <row r="6" spans="1:8" ht="39.6">
      <c r="A6" s="97" t="s">
        <v>129</v>
      </c>
      <c r="B6" s="155" t="s">
        <v>214</v>
      </c>
      <c r="C6" s="155" t="s">
        <v>215</v>
      </c>
      <c r="D6" s="155" t="s">
        <v>216</v>
      </c>
      <c r="E6" s="155" t="s">
        <v>217</v>
      </c>
      <c r="F6" s="155" t="s">
        <v>218</v>
      </c>
      <c r="G6" s="114" t="s">
        <v>219</v>
      </c>
      <c r="H6" s="114" t="s">
        <v>95</v>
      </c>
    </row>
    <row r="7" spans="1:8">
      <c r="A7" s="98" t="s">
        <v>131</v>
      </c>
      <c r="B7" s="98">
        <v>0.79</v>
      </c>
      <c r="C7" s="98">
        <v>6.4630000000000007E-2</v>
      </c>
      <c r="D7" s="98">
        <v>8.0799999999999997E-2</v>
      </c>
      <c r="E7" s="98">
        <v>3.3774999999999999</v>
      </c>
      <c r="F7" s="98">
        <v>2.0765600000000002</v>
      </c>
      <c r="G7" s="98">
        <f t="shared" ref="G7:G14" si="0">B7/$B$7</f>
        <v>1</v>
      </c>
      <c r="H7" s="98">
        <f t="shared" ref="H7:H14" si="1">C7/$C$7</f>
        <v>1</v>
      </c>
    </row>
    <row r="8" spans="1:8">
      <c r="A8" s="98" t="s">
        <v>200</v>
      </c>
      <c r="B8" s="98">
        <v>0.79</v>
      </c>
      <c r="C8" s="98">
        <v>6.4630000000000007E-2</v>
      </c>
      <c r="D8" s="98">
        <v>8.0799999999999997E-2</v>
      </c>
      <c r="E8" s="98">
        <v>3.3774999999999999</v>
      </c>
      <c r="F8" s="98">
        <v>2.0765600000000002</v>
      </c>
      <c r="G8" s="98">
        <f t="shared" si="0"/>
        <v>1</v>
      </c>
      <c r="H8" s="98">
        <f t="shared" si="1"/>
        <v>1</v>
      </c>
    </row>
    <row r="9" spans="1:8">
      <c r="A9" s="98" t="s">
        <v>196</v>
      </c>
      <c r="B9" s="98">
        <v>0.61</v>
      </c>
      <c r="C9" s="98">
        <v>5.1529999999999999E-2</v>
      </c>
      <c r="D9" s="98">
        <v>8.0799999999999997E-2</v>
      </c>
      <c r="E9" s="98">
        <v>3.3774999999999999</v>
      </c>
      <c r="F9" s="98">
        <v>2.0765600000000002</v>
      </c>
      <c r="G9" s="98">
        <f t="shared" si="0"/>
        <v>0.77215189873417711</v>
      </c>
      <c r="H9" s="98">
        <f t="shared" si="1"/>
        <v>0.79730775181804103</v>
      </c>
    </row>
    <row r="10" spans="1:8">
      <c r="A10" s="98" t="s">
        <v>202</v>
      </c>
      <c r="B10" s="98">
        <v>0.88</v>
      </c>
      <c r="C10" s="98">
        <v>6.0330000000000002E-2</v>
      </c>
      <c r="D10" s="98">
        <v>8.0799999999999997E-2</v>
      </c>
      <c r="E10" s="98">
        <v>3.3774999999999999</v>
      </c>
      <c r="F10" s="98">
        <v>2.0765600000000002</v>
      </c>
      <c r="G10" s="98">
        <f t="shared" si="0"/>
        <v>1.1139240506329113</v>
      </c>
      <c r="H10" s="98">
        <f t="shared" si="1"/>
        <v>0.93346742998607446</v>
      </c>
    </row>
    <row r="11" spans="1:8">
      <c r="A11" s="98" t="s">
        <v>203</v>
      </c>
      <c r="B11" s="98">
        <v>0.33</v>
      </c>
      <c r="C11" s="98">
        <v>6.2230000000000001E-2</v>
      </c>
      <c r="D11" s="98">
        <v>8.0799999999999997E-2</v>
      </c>
      <c r="E11" s="98">
        <v>3.3774999999999999</v>
      </c>
      <c r="F11" s="98">
        <v>2.0765600000000002</v>
      </c>
      <c r="G11" s="98">
        <f t="shared" si="0"/>
        <v>0.41772151898734178</v>
      </c>
      <c r="H11" s="98">
        <f t="shared" si="1"/>
        <v>0.96286554231780896</v>
      </c>
    </row>
    <row r="12" spans="1:8">
      <c r="A12" s="98" t="s">
        <v>205</v>
      </c>
      <c r="B12" s="98">
        <v>0.18</v>
      </c>
      <c r="C12" s="98">
        <v>5.1529999999999999E-2</v>
      </c>
      <c r="D12" s="98">
        <v>8.0799999999999997E-2</v>
      </c>
      <c r="E12" s="98">
        <v>3.3774999999999999</v>
      </c>
      <c r="F12" s="98">
        <v>2.0765600000000002</v>
      </c>
      <c r="G12" s="98">
        <f t="shared" si="0"/>
        <v>0.22784810126582278</v>
      </c>
      <c r="H12" s="98">
        <f t="shared" si="1"/>
        <v>0.79730775181804103</v>
      </c>
    </row>
    <row r="13" spans="1:8">
      <c r="A13" s="98" t="s">
        <v>201</v>
      </c>
      <c r="B13" s="98">
        <v>0.92</v>
      </c>
      <c r="C13" s="98">
        <v>5.5530000000000003E-2</v>
      </c>
      <c r="D13" s="98">
        <v>8.0799999999999997E-2</v>
      </c>
      <c r="E13" s="98">
        <v>3.3774999999999999</v>
      </c>
      <c r="F13" s="98">
        <v>2.0765600000000002</v>
      </c>
      <c r="G13" s="98">
        <f t="shared" si="0"/>
        <v>1.1645569620253164</v>
      </c>
      <c r="H13" s="98">
        <f t="shared" si="1"/>
        <v>0.85919851462169272</v>
      </c>
    </row>
    <row r="14" spans="1:8">
      <c r="A14" s="98" t="s">
        <v>204</v>
      </c>
      <c r="B14" s="98">
        <v>0.55000000000000004</v>
      </c>
      <c r="C14" s="98">
        <v>5.5629999999999999E-2</v>
      </c>
      <c r="D14" s="98">
        <v>8.0799999999999997E-2</v>
      </c>
      <c r="E14" s="98">
        <v>3.3774999999999999</v>
      </c>
      <c r="F14" s="98">
        <v>2.0765600000000002</v>
      </c>
      <c r="G14" s="98">
        <f t="shared" si="0"/>
        <v>0.69620253164556967</v>
      </c>
      <c r="H14" s="98">
        <f t="shared" si="1"/>
        <v>0.86074578369178389</v>
      </c>
    </row>
    <row r="16" spans="1:8" hidden="1">
      <c r="A16" s="217" t="s">
        <v>220</v>
      </c>
      <c r="B16" s="217"/>
      <c r="C16" s="217"/>
      <c r="D16" s="217"/>
      <c r="E16" s="217"/>
      <c r="F16" s="217"/>
      <c r="G16" s="217"/>
      <c r="H16" s="217"/>
    </row>
    <row r="17" spans="1:8" ht="39.6" hidden="1">
      <c r="A17" s="97" t="s">
        <v>129</v>
      </c>
      <c r="B17" s="97" t="s">
        <v>221</v>
      </c>
      <c r="C17" s="97" t="s">
        <v>222</v>
      </c>
      <c r="D17" s="97" t="s">
        <v>223</v>
      </c>
      <c r="E17" s="97" t="s">
        <v>224</v>
      </c>
      <c r="F17" s="97"/>
      <c r="G17" s="114" t="s">
        <v>219</v>
      </c>
      <c r="H17" s="114" t="s">
        <v>95</v>
      </c>
    </row>
    <row r="18" spans="1:8" hidden="1">
      <c r="A18" s="98" t="s">
        <v>131</v>
      </c>
      <c r="B18" s="98">
        <v>0.62</v>
      </c>
      <c r="C18" s="98">
        <v>0.23266800000000001</v>
      </c>
      <c r="D18" s="98">
        <v>0.33566399999999996</v>
      </c>
      <c r="E18" s="98">
        <v>0.26567999999999997</v>
      </c>
      <c r="F18" s="98"/>
      <c r="G18" s="98">
        <f>B18/$B$18</f>
        <v>1</v>
      </c>
      <c r="H18" s="98">
        <f>C18/$C$18</f>
        <v>1</v>
      </c>
    </row>
    <row r="19" spans="1:8" hidden="1">
      <c r="A19" s="98" t="s">
        <v>200</v>
      </c>
      <c r="B19" s="98">
        <v>0.62</v>
      </c>
      <c r="C19" s="98">
        <v>0.23266800000000001</v>
      </c>
      <c r="D19" s="98">
        <v>0.33566399999999996</v>
      </c>
      <c r="E19" s="98">
        <v>0.26567999999999997</v>
      </c>
      <c r="F19" s="98"/>
      <c r="G19" s="98">
        <f t="shared" ref="G19:G25" si="2">B19/$B$18</f>
        <v>1</v>
      </c>
      <c r="H19" s="98">
        <f t="shared" ref="H19:H25" si="3">C19/$C$18</f>
        <v>1</v>
      </c>
    </row>
    <row r="20" spans="1:8" hidden="1">
      <c r="A20" s="98" t="s">
        <v>196</v>
      </c>
      <c r="B20" s="98">
        <v>0.54</v>
      </c>
      <c r="C20" s="98">
        <v>0.18550800000000001</v>
      </c>
      <c r="D20" s="98">
        <v>0.33566399999999996</v>
      </c>
      <c r="E20" s="98">
        <v>0.26567999999999997</v>
      </c>
      <c r="F20" s="98"/>
      <c r="G20" s="98">
        <f t="shared" si="2"/>
        <v>0.87096774193548399</v>
      </c>
      <c r="H20" s="98">
        <f t="shared" si="3"/>
        <v>0.79730775181804114</v>
      </c>
    </row>
    <row r="21" spans="1:8" hidden="1">
      <c r="A21" s="98" t="s">
        <v>202</v>
      </c>
      <c r="B21" s="98">
        <v>0.71</v>
      </c>
      <c r="C21" s="98">
        <v>0.21718800000000002</v>
      </c>
      <c r="D21" s="98">
        <v>0.33566399999999996</v>
      </c>
      <c r="E21" s="98">
        <v>0.26567999999999997</v>
      </c>
      <c r="F21" s="98"/>
      <c r="G21" s="98">
        <f t="shared" si="2"/>
        <v>1.1451612903225805</v>
      </c>
      <c r="H21" s="98">
        <f t="shared" si="3"/>
        <v>0.93346742998607457</v>
      </c>
    </row>
    <row r="22" spans="1:8" hidden="1">
      <c r="A22" s="98" t="s">
        <v>203</v>
      </c>
      <c r="B22" s="98">
        <v>0.27</v>
      </c>
      <c r="C22" s="98">
        <v>0.224028</v>
      </c>
      <c r="D22" s="98">
        <v>0.33566399999999996</v>
      </c>
      <c r="E22" s="98">
        <v>0.26567999999999997</v>
      </c>
      <c r="F22" s="98"/>
      <c r="G22" s="98">
        <f t="shared" si="2"/>
        <v>0.43548387096774199</v>
      </c>
      <c r="H22" s="98">
        <f t="shared" si="3"/>
        <v>0.96286554231780908</v>
      </c>
    </row>
    <row r="23" spans="1:8" hidden="1">
      <c r="A23" s="98" t="s">
        <v>205</v>
      </c>
      <c r="B23" s="99">
        <v>1</v>
      </c>
      <c r="C23" s="99">
        <v>0.75</v>
      </c>
      <c r="D23" s="99">
        <v>0.7</v>
      </c>
      <c r="E23" s="99">
        <v>0.75</v>
      </c>
      <c r="F23" s="99"/>
      <c r="G23" s="98">
        <f t="shared" si="2"/>
        <v>1.6129032258064517</v>
      </c>
      <c r="H23" s="98">
        <f t="shared" si="3"/>
        <v>3.2234772293568517</v>
      </c>
    </row>
    <row r="24" spans="1:8" hidden="1">
      <c r="A24" s="98" t="s">
        <v>201</v>
      </c>
      <c r="B24" s="98">
        <v>0.69</v>
      </c>
      <c r="C24" s="98">
        <v>0.199908</v>
      </c>
      <c r="D24" s="98">
        <v>0.33566399999999996</v>
      </c>
      <c r="E24" s="98">
        <v>0.26567999999999997</v>
      </c>
      <c r="F24" s="98"/>
      <c r="G24" s="98">
        <f t="shared" si="2"/>
        <v>1.1129032258064515</v>
      </c>
      <c r="H24" s="98">
        <f t="shared" si="3"/>
        <v>0.85919851462169272</v>
      </c>
    </row>
    <row r="25" spans="1:8" hidden="1">
      <c r="A25" s="98" t="s">
        <v>204</v>
      </c>
      <c r="B25" s="98">
        <v>0.53</v>
      </c>
      <c r="C25" s="98">
        <v>0.200268</v>
      </c>
      <c r="D25" s="98">
        <v>0.33566399999999996</v>
      </c>
      <c r="E25" s="98">
        <v>0.26567999999999997</v>
      </c>
      <c r="F25" s="98"/>
      <c r="G25" s="98">
        <f t="shared" si="2"/>
        <v>0.85483870967741937</v>
      </c>
      <c r="H25" s="98">
        <f t="shared" si="3"/>
        <v>0.86074578369178401</v>
      </c>
    </row>
    <row r="26" spans="1:8" hidden="1">
      <c r="A26" s="110"/>
      <c r="B26" s="110"/>
      <c r="C26" s="110"/>
      <c r="D26" s="110"/>
      <c r="E26" s="110"/>
      <c r="F26" s="110"/>
      <c r="G26" s="110"/>
      <c r="H26" s="110"/>
    </row>
    <row r="27" spans="1:8" hidden="1">
      <c r="A27" s="217" t="s">
        <v>225</v>
      </c>
      <c r="B27" s="217"/>
      <c r="C27" s="217"/>
      <c r="D27" s="217"/>
      <c r="E27" s="217"/>
      <c r="F27" s="217"/>
      <c r="G27" s="217"/>
      <c r="H27" s="217"/>
    </row>
    <row r="28" spans="1:8" ht="39.6" hidden="1">
      <c r="A28" s="97" t="s">
        <v>129</v>
      </c>
      <c r="B28" s="97" t="s">
        <v>221</v>
      </c>
      <c r="C28" s="97" t="s">
        <v>222</v>
      </c>
      <c r="D28" s="97" t="s">
        <v>223</v>
      </c>
      <c r="E28" s="97" t="s">
        <v>224</v>
      </c>
      <c r="F28" s="97"/>
      <c r="G28" s="114" t="s">
        <v>219</v>
      </c>
      <c r="H28" s="114" t="s">
        <v>95</v>
      </c>
    </row>
    <row r="29" spans="1:8" hidden="1">
      <c r="A29" s="98" t="s">
        <v>131</v>
      </c>
      <c r="B29" s="98">
        <v>0.53</v>
      </c>
      <c r="C29" s="98">
        <v>0.23266800000000001</v>
      </c>
      <c r="D29" s="98">
        <v>0.33566399999999996</v>
      </c>
      <c r="E29" s="98">
        <v>0.26567999999999997</v>
      </c>
      <c r="F29" s="98"/>
      <c r="G29" s="98">
        <f>B29/$B$29</f>
        <v>1</v>
      </c>
      <c r="H29" s="98">
        <f>C29/$C$29</f>
        <v>1</v>
      </c>
    </row>
    <row r="30" spans="1:8" hidden="1">
      <c r="A30" s="98" t="s">
        <v>200</v>
      </c>
      <c r="B30" s="98">
        <v>0.53</v>
      </c>
      <c r="C30" s="98">
        <v>0.23266800000000001</v>
      </c>
      <c r="D30" s="98">
        <v>0.33566399999999996</v>
      </c>
      <c r="E30" s="98">
        <v>0.26567999999999997</v>
      </c>
      <c r="F30" s="98"/>
      <c r="G30" s="98">
        <f t="shared" ref="G30:G36" si="4">B30/$B$29</f>
        <v>1</v>
      </c>
      <c r="H30" s="98">
        <f t="shared" ref="H30:H36" si="5">C30/$C$29</f>
        <v>1</v>
      </c>
    </row>
    <row r="31" spans="1:8" hidden="1">
      <c r="A31" s="98" t="s">
        <v>196</v>
      </c>
      <c r="B31" s="98">
        <v>0.37</v>
      </c>
      <c r="C31" s="98">
        <v>0.18550800000000001</v>
      </c>
      <c r="D31" s="98">
        <v>0.33566399999999996</v>
      </c>
      <c r="E31" s="98">
        <v>0.26567999999999997</v>
      </c>
      <c r="F31" s="98"/>
      <c r="G31" s="98">
        <f t="shared" si="4"/>
        <v>0.69811320754716977</v>
      </c>
      <c r="H31" s="98">
        <f t="shared" si="5"/>
        <v>0.79730775181804114</v>
      </c>
    </row>
    <row r="32" spans="1:8" hidden="1">
      <c r="A32" s="98" t="s">
        <v>202</v>
      </c>
      <c r="B32" s="98">
        <v>0.65</v>
      </c>
      <c r="C32" s="98">
        <v>0.21718800000000002</v>
      </c>
      <c r="D32" s="98">
        <v>0.33566399999999996</v>
      </c>
      <c r="E32" s="98">
        <v>0.26567999999999997</v>
      </c>
      <c r="F32" s="98"/>
      <c r="G32" s="98">
        <f t="shared" si="4"/>
        <v>1.2264150943396226</v>
      </c>
      <c r="H32" s="98">
        <f t="shared" si="5"/>
        <v>0.93346742998607457</v>
      </c>
    </row>
    <row r="33" spans="1:17" hidden="1">
      <c r="A33" s="98" t="s">
        <v>203</v>
      </c>
      <c r="B33" s="98">
        <v>0.18</v>
      </c>
      <c r="C33" s="98">
        <v>0.224028</v>
      </c>
      <c r="D33" s="98">
        <v>0.33566399999999996</v>
      </c>
      <c r="E33" s="98">
        <v>0.26567999999999997</v>
      </c>
      <c r="F33" s="98"/>
      <c r="G33" s="98">
        <f t="shared" si="4"/>
        <v>0.33962264150943394</v>
      </c>
      <c r="H33" s="98">
        <f t="shared" si="5"/>
        <v>0.96286554231780908</v>
      </c>
    </row>
    <row r="34" spans="1:17" hidden="1">
      <c r="A34" s="98" t="s">
        <v>205</v>
      </c>
      <c r="B34" s="99">
        <v>1</v>
      </c>
      <c r="C34" s="99">
        <v>0.75</v>
      </c>
      <c r="D34" s="99">
        <v>0.7</v>
      </c>
      <c r="E34" s="99">
        <v>0.75</v>
      </c>
      <c r="F34" s="99"/>
      <c r="G34" s="98">
        <f t="shared" si="4"/>
        <v>1.8867924528301885</v>
      </c>
      <c r="H34" s="98">
        <f t="shared" si="5"/>
        <v>3.2234772293568517</v>
      </c>
    </row>
    <row r="35" spans="1:17" hidden="1">
      <c r="A35" s="98" t="s">
        <v>201</v>
      </c>
      <c r="B35" s="98">
        <v>0.52</v>
      </c>
      <c r="C35" s="98">
        <v>0.199908</v>
      </c>
      <c r="D35" s="98">
        <v>0.33566399999999996</v>
      </c>
      <c r="E35" s="98">
        <v>0.26567999999999997</v>
      </c>
      <c r="F35" s="98"/>
      <c r="G35" s="98">
        <f t="shared" si="4"/>
        <v>0.98113207547169812</v>
      </c>
      <c r="H35" s="98">
        <f t="shared" si="5"/>
        <v>0.85919851462169272</v>
      </c>
    </row>
    <row r="36" spans="1:17" hidden="1">
      <c r="A36" s="98" t="s">
        <v>204</v>
      </c>
      <c r="B36" s="98">
        <v>0.44</v>
      </c>
      <c r="C36" s="98">
        <v>0.200268</v>
      </c>
      <c r="D36" s="98">
        <v>0.33566399999999996</v>
      </c>
      <c r="E36" s="98">
        <v>0.26567999999999997</v>
      </c>
      <c r="F36" s="98"/>
      <c r="G36" s="98">
        <f t="shared" si="4"/>
        <v>0.83018867924528295</v>
      </c>
      <c r="H36" s="98">
        <f t="shared" si="5"/>
        <v>0.86074578369178401</v>
      </c>
    </row>
    <row r="40" spans="1:17">
      <c r="A40" s="216" t="s">
        <v>226</v>
      </c>
      <c r="B40" s="216"/>
      <c r="C40" s="216"/>
      <c r="D40" s="216"/>
      <c r="E40" s="216"/>
      <c r="F40" s="174"/>
      <c r="J40" s="215" t="s">
        <v>227</v>
      </c>
      <c r="K40" s="215"/>
      <c r="L40" s="215"/>
      <c r="M40" s="215"/>
      <c r="N40" s="215"/>
      <c r="O40" s="175"/>
    </row>
    <row r="41" spans="1:17" ht="92.45">
      <c r="A41" s="158"/>
      <c r="B41" s="159" t="s">
        <v>228</v>
      </c>
      <c r="C41" s="159" t="s">
        <v>229</v>
      </c>
      <c r="D41" s="159" t="s">
        <v>230</v>
      </c>
      <c r="E41" s="159" t="s">
        <v>231</v>
      </c>
      <c r="F41" s="159" t="s">
        <v>232</v>
      </c>
      <c r="G41" s="114" t="s">
        <v>219</v>
      </c>
      <c r="H41" s="114" t="s">
        <v>95</v>
      </c>
      <c r="J41" s="158"/>
      <c r="K41" s="159" t="s">
        <v>228</v>
      </c>
      <c r="L41" s="159" t="s">
        <v>229</v>
      </c>
      <c r="M41" s="159" t="s">
        <v>230</v>
      </c>
      <c r="N41" s="159" t="s">
        <v>231</v>
      </c>
      <c r="O41" s="159" t="s">
        <v>232</v>
      </c>
      <c r="P41" s="114" t="s">
        <v>219</v>
      </c>
      <c r="Q41" s="114" t="s">
        <v>95</v>
      </c>
    </row>
    <row r="42" spans="1:17" ht="14.45">
      <c r="A42" s="160" t="s">
        <v>129</v>
      </c>
      <c r="B42" s="160" t="s">
        <v>233</v>
      </c>
      <c r="C42" s="160" t="s">
        <v>234</v>
      </c>
      <c r="D42" s="160" t="s">
        <v>234</v>
      </c>
      <c r="E42" s="160" t="s">
        <v>235</v>
      </c>
      <c r="F42" s="160" t="s">
        <v>218</v>
      </c>
      <c r="G42" s="160"/>
      <c r="H42" s="160"/>
      <c r="J42" s="160" t="s">
        <v>129</v>
      </c>
      <c r="K42" s="160" t="s">
        <v>233</v>
      </c>
      <c r="L42" s="160" t="s">
        <v>234</v>
      </c>
      <c r="M42" s="160" t="s">
        <v>234</v>
      </c>
      <c r="N42" s="160" t="s">
        <v>235</v>
      </c>
      <c r="O42" s="160" t="s">
        <v>218</v>
      </c>
      <c r="P42" s="160"/>
      <c r="Q42" s="160"/>
    </row>
    <row r="43" spans="1:17" ht="14.45">
      <c r="A43" s="158" t="s">
        <v>131</v>
      </c>
      <c r="B43" s="161">
        <v>0.62</v>
      </c>
      <c r="C43" s="161">
        <v>6.4630000000000007E-2</v>
      </c>
      <c r="D43" s="161">
        <v>8.0799999999999997E-2</v>
      </c>
      <c r="E43" s="161">
        <v>2.8486799999999999</v>
      </c>
      <c r="F43" s="161">
        <v>2.0765600000000002</v>
      </c>
      <c r="G43" s="98">
        <f>B43/$B$43</f>
        <v>1</v>
      </c>
      <c r="H43" s="98">
        <f>C43/$C$43</f>
        <v>1</v>
      </c>
      <c r="J43" s="98" t="s">
        <v>131</v>
      </c>
      <c r="K43" s="98">
        <v>0.58299999999999996</v>
      </c>
      <c r="L43" s="98">
        <v>6.4630000000000007E-2</v>
      </c>
      <c r="M43" s="161">
        <v>8.0799999999999997E-2</v>
      </c>
      <c r="N43" s="98">
        <v>2.8486799999999999</v>
      </c>
      <c r="O43" s="161">
        <v>2.0765600000000002</v>
      </c>
      <c r="P43" s="98">
        <f>K43/$K$43</f>
        <v>1</v>
      </c>
      <c r="Q43" s="98">
        <f>L43/$L$43</f>
        <v>1</v>
      </c>
    </row>
    <row r="44" spans="1:17" ht="14.45">
      <c r="A44" s="158" t="s">
        <v>200</v>
      </c>
      <c r="B44" s="161">
        <v>0.62</v>
      </c>
      <c r="C44" s="161">
        <v>6.4630000000000007E-2</v>
      </c>
      <c r="D44" s="161">
        <v>8.0799999999999997E-2</v>
      </c>
      <c r="E44" s="161">
        <v>2.8486799999999999</v>
      </c>
      <c r="F44" s="161">
        <v>2.0765600000000002</v>
      </c>
      <c r="G44" s="98">
        <f>B44/$B$43</f>
        <v>1</v>
      </c>
      <c r="H44" s="98">
        <f>C44/$C$43</f>
        <v>1</v>
      </c>
      <c r="J44" s="98" t="s">
        <v>200</v>
      </c>
      <c r="K44" s="98">
        <v>0.58299999999999996</v>
      </c>
      <c r="L44" s="98">
        <v>6.4630000000000007E-2</v>
      </c>
      <c r="M44" s="161">
        <v>8.0799999999999997E-2</v>
      </c>
      <c r="N44" s="98">
        <v>2.8486799999999999</v>
      </c>
      <c r="O44" s="161">
        <v>2.0765600000000002</v>
      </c>
      <c r="P44" s="98">
        <f>K44/$K$43</f>
        <v>1</v>
      </c>
      <c r="Q44" s="98">
        <f t="shared" ref="Q44:Q50" si="6">L44/$L$43</f>
        <v>1</v>
      </c>
    </row>
    <row r="45" spans="1:17" ht="14.45">
      <c r="A45" s="158" t="s">
        <v>196</v>
      </c>
      <c r="B45" s="161">
        <v>0.54</v>
      </c>
      <c r="C45" s="161">
        <v>5.1529999999999999E-2</v>
      </c>
      <c r="D45" s="161">
        <v>8.0799999999999997E-2</v>
      </c>
      <c r="E45" s="161">
        <v>2.8486799999999999</v>
      </c>
      <c r="F45" s="161">
        <v>2.0765600000000002</v>
      </c>
      <c r="G45" s="98">
        <f>B45/$B$43</f>
        <v>0.87096774193548399</v>
      </c>
      <c r="H45" s="98">
        <f>C45/$C$43</f>
        <v>0.79730775181804103</v>
      </c>
      <c r="J45" s="98" t="s">
        <v>196</v>
      </c>
      <c r="K45" s="98">
        <v>0.438</v>
      </c>
      <c r="L45" s="98">
        <v>5.1529999999999999E-2</v>
      </c>
      <c r="M45" s="161">
        <v>8.0799999999999997E-2</v>
      </c>
      <c r="N45" s="98">
        <v>2.8486799999999999</v>
      </c>
      <c r="O45" s="161">
        <v>2.0765600000000002</v>
      </c>
      <c r="P45" s="98">
        <f t="shared" ref="P45:P50" si="7">K45/$K$43</f>
        <v>0.75128644939965694</v>
      </c>
      <c r="Q45" s="98">
        <f t="shared" si="6"/>
        <v>0.79730775181804103</v>
      </c>
    </row>
    <row r="46" spans="1:17" ht="14.45">
      <c r="A46" s="158" t="s">
        <v>202</v>
      </c>
      <c r="B46" s="161">
        <v>0.71</v>
      </c>
      <c r="C46" s="161">
        <v>6.0330000000000002E-2</v>
      </c>
      <c r="D46" s="161">
        <v>8.0799999999999997E-2</v>
      </c>
      <c r="E46" s="161">
        <v>2.8486799999999999</v>
      </c>
      <c r="F46" s="161">
        <v>2.0765600000000002</v>
      </c>
      <c r="G46" s="98">
        <f>B46/$B$43</f>
        <v>1.1451612903225805</v>
      </c>
      <c r="H46" s="98">
        <f t="shared" ref="H46:H50" si="8">C46/$C$43</f>
        <v>0.93346742998607446</v>
      </c>
      <c r="J46" s="98" t="s">
        <v>202</v>
      </c>
      <c r="K46" s="98">
        <v>0.628</v>
      </c>
      <c r="L46" s="98">
        <v>6.0330000000000002E-2</v>
      </c>
      <c r="M46" s="161">
        <v>8.0799999999999997E-2</v>
      </c>
      <c r="N46" s="98">
        <v>2.8486799999999999</v>
      </c>
      <c r="O46" s="161">
        <v>2.0765600000000002</v>
      </c>
      <c r="P46" s="98">
        <f t="shared" si="7"/>
        <v>1.0771869639794169</v>
      </c>
      <c r="Q46" s="98">
        <f t="shared" si="6"/>
        <v>0.93346742998607446</v>
      </c>
    </row>
    <row r="47" spans="1:17" ht="14.45">
      <c r="A47" s="158" t="s">
        <v>203</v>
      </c>
      <c r="B47" s="161">
        <v>0.27</v>
      </c>
      <c r="C47" s="161">
        <v>6.2230000000000001E-2</v>
      </c>
      <c r="D47" s="161">
        <v>8.0799999999999997E-2</v>
      </c>
      <c r="E47" s="161">
        <v>2.8486799999999999</v>
      </c>
      <c r="F47" s="161">
        <v>2.0765600000000002</v>
      </c>
      <c r="G47" s="98">
        <f t="shared" ref="G47:G50" si="9">B47/$B$43</f>
        <v>0.43548387096774199</v>
      </c>
      <c r="H47" s="98">
        <f t="shared" si="8"/>
        <v>0.96286554231780896</v>
      </c>
      <c r="J47" s="98" t="s">
        <v>203</v>
      </c>
      <c r="K47" s="98">
        <v>0.27</v>
      </c>
      <c r="L47" s="98">
        <v>6.2230000000000001E-2</v>
      </c>
      <c r="M47" s="161">
        <v>8.0799999999999997E-2</v>
      </c>
      <c r="N47" s="98">
        <v>2.8486799999999999</v>
      </c>
      <c r="O47" s="161">
        <v>2.0765600000000002</v>
      </c>
      <c r="P47" s="98">
        <f t="shared" si="7"/>
        <v>0.46312178387650094</v>
      </c>
      <c r="Q47" s="98">
        <f t="shared" si="6"/>
        <v>0.96286554231780896</v>
      </c>
    </row>
    <row r="48" spans="1:17" ht="14.45">
      <c r="A48" s="158" t="s">
        <v>205</v>
      </c>
      <c r="B48" s="161">
        <v>1</v>
      </c>
      <c r="C48" s="161">
        <v>0.20830000000000001</v>
      </c>
      <c r="D48" s="161">
        <v>8.0799999999999997E-2</v>
      </c>
      <c r="E48" s="161">
        <v>8.0417000000000005</v>
      </c>
      <c r="F48" s="161">
        <v>2.0765600000000002</v>
      </c>
      <c r="G48" s="98">
        <f t="shared" si="9"/>
        <v>1.6129032258064517</v>
      </c>
      <c r="H48" s="98">
        <f t="shared" si="8"/>
        <v>3.2229614730001548</v>
      </c>
      <c r="J48" s="98" t="s">
        <v>205</v>
      </c>
      <c r="K48" s="98">
        <v>1</v>
      </c>
      <c r="L48" s="98">
        <v>0.20830000000000001</v>
      </c>
      <c r="M48" s="161">
        <v>8.0799999999999997E-2</v>
      </c>
      <c r="N48" s="98">
        <v>8.0417000000000005</v>
      </c>
      <c r="O48" s="161">
        <v>2.0765600000000002</v>
      </c>
      <c r="P48" s="98">
        <f t="shared" si="7"/>
        <v>1.7152658662092626</v>
      </c>
      <c r="Q48" s="98">
        <f t="shared" si="6"/>
        <v>3.2229614730001548</v>
      </c>
    </row>
    <row r="49" spans="1:17" ht="14.45">
      <c r="A49" s="158" t="s">
        <v>201</v>
      </c>
      <c r="B49" s="161">
        <v>0.69</v>
      </c>
      <c r="C49" s="161">
        <v>5.5530000000000003E-2</v>
      </c>
      <c r="D49" s="161">
        <v>8.0799999999999997E-2</v>
      </c>
      <c r="E49" s="161">
        <v>2.8486799999999999</v>
      </c>
      <c r="F49" s="161">
        <v>2.0765600000000002</v>
      </c>
      <c r="G49" s="98">
        <f t="shared" si="9"/>
        <v>1.1129032258064515</v>
      </c>
      <c r="H49" s="98">
        <f t="shared" si="8"/>
        <v>0.85919851462169272</v>
      </c>
      <c r="J49" s="98" t="s">
        <v>201</v>
      </c>
      <c r="K49" s="98">
        <v>0.67500000000000004</v>
      </c>
      <c r="L49" s="98">
        <v>5.5530000000000003E-2</v>
      </c>
      <c r="M49" s="161">
        <v>8.0799999999999997E-2</v>
      </c>
      <c r="N49" s="98">
        <v>2.8486799999999999</v>
      </c>
      <c r="O49" s="161">
        <v>2.0765600000000002</v>
      </c>
      <c r="P49" s="98">
        <f t="shared" si="7"/>
        <v>1.1578044596912522</v>
      </c>
      <c r="Q49" s="98">
        <f t="shared" si="6"/>
        <v>0.85919851462169272</v>
      </c>
    </row>
    <row r="50" spans="1:17" ht="14.45">
      <c r="A50" s="158" t="s">
        <v>204</v>
      </c>
      <c r="B50" s="161">
        <v>0.53</v>
      </c>
      <c r="C50" s="161">
        <v>5.5629999999999999E-2</v>
      </c>
      <c r="D50" s="161">
        <v>8.0799999999999997E-2</v>
      </c>
      <c r="E50" s="161">
        <v>2.8486799999999999</v>
      </c>
      <c r="F50" s="161">
        <v>2.0765600000000002</v>
      </c>
      <c r="G50" s="98">
        <f t="shared" si="9"/>
        <v>0.85483870967741937</v>
      </c>
      <c r="H50" s="98">
        <f t="shared" si="8"/>
        <v>0.86074578369178389</v>
      </c>
      <c r="J50" s="98" t="s">
        <v>204</v>
      </c>
      <c r="K50" s="98">
        <v>0.46</v>
      </c>
      <c r="L50" s="98">
        <v>5.5629999999999999E-2</v>
      </c>
      <c r="M50" s="161">
        <v>8.0799999999999997E-2</v>
      </c>
      <c r="N50" s="98">
        <v>2.8486799999999999</v>
      </c>
      <c r="O50" s="161">
        <v>2.0765600000000002</v>
      </c>
      <c r="P50" s="98">
        <f t="shared" si="7"/>
        <v>0.78902229845626082</v>
      </c>
      <c r="Q50" s="98">
        <f t="shared" si="6"/>
        <v>0.86074578369178389</v>
      </c>
    </row>
    <row r="52" spans="1:17">
      <c r="A52" s="216" t="s">
        <v>236</v>
      </c>
      <c r="B52" s="216"/>
      <c r="C52" s="216"/>
      <c r="D52" s="216"/>
      <c r="E52" s="216"/>
      <c r="F52" s="174"/>
      <c r="J52" s="215" t="s">
        <v>237</v>
      </c>
      <c r="K52" s="215"/>
      <c r="L52" s="215"/>
      <c r="M52" s="215"/>
      <c r="N52" s="215"/>
      <c r="O52" s="175"/>
    </row>
    <row r="53" spans="1:17" ht="92.45">
      <c r="A53" s="158"/>
      <c r="B53" s="159" t="s">
        <v>228</v>
      </c>
      <c r="C53" s="159" t="s">
        <v>229</v>
      </c>
      <c r="D53" s="159" t="s">
        <v>230</v>
      </c>
      <c r="E53" s="159" t="s">
        <v>231</v>
      </c>
      <c r="F53" s="159" t="s">
        <v>232</v>
      </c>
      <c r="G53" s="114" t="s">
        <v>219</v>
      </c>
      <c r="H53" s="114" t="s">
        <v>95</v>
      </c>
      <c r="J53" s="158"/>
      <c r="K53" s="159" t="s">
        <v>228</v>
      </c>
      <c r="L53" s="159" t="s">
        <v>229</v>
      </c>
      <c r="M53" s="159" t="s">
        <v>230</v>
      </c>
      <c r="N53" s="159" t="s">
        <v>231</v>
      </c>
      <c r="O53" s="159" t="s">
        <v>232</v>
      </c>
      <c r="P53" s="114" t="s">
        <v>219</v>
      </c>
      <c r="Q53" s="114" t="s">
        <v>95</v>
      </c>
    </row>
    <row r="54" spans="1:17" ht="14.45">
      <c r="A54" s="160" t="s">
        <v>129</v>
      </c>
      <c r="B54" s="160" t="s">
        <v>233</v>
      </c>
      <c r="C54" s="160" t="s">
        <v>234</v>
      </c>
      <c r="D54" s="160" t="s">
        <v>234</v>
      </c>
      <c r="E54" s="160" t="s">
        <v>235</v>
      </c>
      <c r="F54" s="160" t="s">
        <v>218</v>
      </c>
      <c r="G54" s="160"/>
      <c r="H54" s="160"/>
      <c r="J54" s="160" t="s">
        <v>129</v>
      </c>
      <c r="K54" s="160" t="s">
        <v>233</v>
      </c>
      <c r="L54" s="160" t="s">
        <v>234</v>
      </c>
      <c r="M54" s="160" t="s">
        <v>234</v>
      </c>
      <c r="N54" s="160" t="s">
        <v>235</v>
      </c>
      <c r="O54" s="160" t="s">
        <v>218</v>
      </c>
      <c r="P54" s="160"/>
      <c r="Q54" s="160"/>
    </row>
    <row r="55" spans="1:17" ht="14.45">
      <c r="A55" s="158" t="s">
        <v>131</v>
      </c>
      <c r="B55" s="161">
        <v>0.53</v>
      </c>
      <c r="C55" s="161">
        <v>6.4630000000000007E-2</v>
      </c>
      <c r="D55" s="161">
        <v>8.0799999999999997E-2</v>
      </c>
      <c r="E55" s="161">
        <v>2.8486799999999999</v>
      </c>
      <c r="F55" s="161">
        <v>2.0765600000000002</v>
      </c>
      <c r="G55" s="98">
        <f>B55/$B$55</f>
        <v>1</v>
      </c>
      <c r="H55" s="98">
        <f>C55/$C$55</f>
        <v>1</v>
      </c>
      <c r="J55" s="98" t="s">
        <v>131</v>
      </c>
      <c r="K55" s="98">
        <v>0.26500000000000001</v>
      </c>
      <c r="L55" s="98">
        <v>6.4630000000000007E-2</v>
      </c>
      <c r="M55" s="161">
        <v>8.0799999999999997E-2</v>
      </c>
      <c r="N55" s="98">
        <v>2.8486799999999999</v>
      </c>
      <c r="O55" s="161">
        <v>2.0765600000000002</v>
      </c>
      <c r="P55" s="98">
        <f>K55/$K$55</f>
        <v>1</v>
      </c>
      <c r="Q55" s="98">
        <f>L55/$L$55</f>
        <v>1</v>
      </c>
    </row>
    <row r="56" spans="1:17" ht="14.45">
      <c r="A56" s="158" t="s">
        <v>200</v>
      </c>
      <c r="B56" s="161">
        <v>0.53</v>
      </c>
      <c r="C56" s="161">
        <v>6.4630000000000007E-2</v>
      </c>
      <c r="D56" s="161">
        <v>8.0799999999999997E-2</v>
      </c>
      <c r="E56" s="161">
        <v>2.8486799999999999</v>
      </c>
      <c r="F56" s="161">
        <v>2.0765600000000002</v>
      </c>
      <c r="G56" s="98">
        <f t="shared" ref="G56:G62" si="10">B56/$B$55</f>
        <v>1</v>
      </c>
      <c r="H56" s="98">
        <f t="shared" ref="H56:H62" si="11">C56/$C$55</f>
        <v>1</v>
      </c>
      <c r="J56" s="98" t="s">
        <v>200</v>
      </c>
      <c r="K56" s="98">
        <v>0.26500000000000001</v>
      </c>
      <c r="L56" s="98">
        <v>6.4630000000000007E-2</v>
      </c>
      <c r="M56" s="161">
        <v>8.0799999999999997E-2</v>
      </c>
      <c r="N56" s="98">
        <v>2.8486799999999999</v>
      </c>
      <c r="O56" s="161">
        <v>2.0765600000000002</v>
      </c>
      <c r="P56" s="98">
        <f t="shared" ref="P56:P62" si="12">K56/$K$55</f>
        <v>1</v>
      </c>
      <c r="Q56" s="98">
        <f t="shared" ref="Q56:Q62" si="13">L56/$L$55</f>
        <v>1</v>
      </c>
    </row>
    <row r="57" spans="1:17" ht="14.45">
      <c r="A57" s="158" t="s">
        <v>196</v>
      </c>
      <c r="B57" s="161">
        <v>0.37</v>
      </c>
      <c r="C57" s="161">
        <v>5.1529999999999999E-2</v>
      </c>
      <c r="D57" s="161">
        <v>8.0799999999999997E-2</v>
      </c>
      <c r="E57" s="161">
        <v>2.8486799999999999</v>
      </c>
      <c r="F57" s="161">
        <v>2.0765600000000002</v>
      </c>
      <c r="G57" s="98">
        <f t="shared" si="10"/>
        <v>0.69811320754716977</v>
      </c>
      <c r="H57" s="98">
        <f t="shared" si="11"/>
        <v>0.79730775181804103</v>
      </c>
      <c r="J57" s="98" t="s">
        <v>196</v>
      </c>
      <c r="K57" s="98">
        <v>0.185</v>
      </c>
      <c r="L57" s="98">
        <v>5.1529999999999999E-2</v>
      </c>
      <c r="M57" s="161">
        <v>8.0799999999999997E-2</v>
      </c>
      <c r="N57" s="98">
        <v>2.8486799999999999</v>
      </c>
      <c r="O57" s="161">
        <v>2.0765600000000002</v>
      </c>
      <c r="P57" s="98">
        <f t="shared" si="12"/>
        <v>0.69811320754716977</v>
      </c>
      <c r="Q57" s="98">
        <f t="shared" si="13"/>
        <v>0.79730775181804103</v>
      </c>
    </row>
    <row r="58" spans="1:17" ht="14.45">
      <c r="A58" s="158" t="s">
        <v>202</v>
      </c>
      <c r="B58" s="161">
        <v>0.65</v>
      </c>
      <c r="C58" s="161">
        <v>6.0330000000000002E-2</v>
      </c>
      <c r="D58" s="161">
        <v>8.0799999999999997E-2</v>
      </c>
      <c r="E58" s="161">
        <v>2.8486799999999999</v>
      </c>
      <c r="F58" s="161">
        <v>2.0765600000000002</v>
      </c>
      <c r="G58" s="98">
        <f t="shared" si="10"/>
        <v>1.2264150943396226</v>
      </c>
      <c r="H58" s="98">
        <f t="shared" si="11"/>
        <v>0.93346742998607446</v>
      </c>
      <c r="J58" s="98" t="s">
        <v>202</v>
      </c>
      <c r="K58" s="98">
        <v>0.32500000000000001</v>
      </c>
      <c r="L58" s="98">
        <v>6.0330000000000002E-2</v>
      </c>
      <c r="M58" s="161">
        <v>8.0799999999999997E-2</v>
      </c>
      <c r="N58" s="98">
        <v>2.8486799999999999</v>
      </c>
      <c r="O58" s="161">
        <v>2.0765600000000002</v>
      </c>
      <c r="P58" s="98">
        <f t="shared" si="12"/>
        <v>1.2264150943396226</v>
      </c>
      <c r="Q58" s="98">
        <f t="shared" si="13"/>
        <v>0.93346742998607446</v>
      </c>
    </row>
    <row r="59" spans="1:17" ht="14.45">
      <c r="A59" s="158" t="s">
        <v>203</v>
      </c>
      <c r="B59" s="161">
        <v>0.18</v>
      </c>
      <c r="C59" s="161">
        <v>6.2230000000000001E-2</v>
      </c>
      <c r="D59" s="161">
        <v>8.0799999999999997E-2</v>
      </c>
      <c r="E59" s="161">
        <v>2.8486799999999999</v>
      </c>
      <c r="F59" s="161">
        <v>2.0765600000000002</v>
      </c>
      <c r="G59" s="98">
        <f t="shared" si="10"/>
        <v>0.33962264150943394</v>
      </c>
      <c r="H59" s="98">
        <f t="shared" si="11"/>
        <v>0.96286554231780896</v>
      </c>
      <c r="J59" s="98" t="s">
        <v>203</v>
      </c>
      <c r="K59" s="98">
        <v>0.1</v>
      </c>
      <c r="L59" s="98">
        <v>6.2230000000000001E-2</v>
      </c>
      <c r="M59" s="161">
        <v>8.0799999999999997E-2</v>
      </c>
      <c r="N59" s="98">
        <v>2.8486799999999999</v>
      </c>
      <c r="O59" s="161">
        <v>2.0765600000000002</v>
      </c>
      <c r="P59" s="98">
        <f t="shared" si="12"/>
        <v>0.37735849056603776</v>
      </c>
      <c r="Q59" s="98">
        <f t="shared" si="13"/>
        <v>0.96286554231780896</v>
      </c>
    </row>
    <row r="60" spans="1:17" ht="14.45">
      <c r="A60" s="158" t="s">
        <v>205</v>
      </c>
      <c r="B60" s="161">
        <v>1</v>
      </c>
      <c r="C60" s="161">
        <v>0.20830000000000001</v>
      </c>
      <c r="D60" s="161">
        <v>8.0799999999999997E-2</v>
      </c>
      <c r="E60" s="161">
        <v>8.0417000000000005</v>
      </c>
      <c r="F60" s="161">
        <v>2.0765600000000002</v>
      </c>
      <c r="G60" s="98">
        <f t="shared" si="10"/>
        <v>1.8867924528301885</v>
      </c>
      <c r="H60" s="98">
        <f t="shared" si="11"/>
        <v>3.2229614730001548</v>
      </c>
      <c r="J60" s="98" t="s">
        <v>205</v>
      </c>
      <c r="K60" s="98">
        <v>1</v>
      </c>
      <c r="L60" s="98">
        <v>0.20830000000000001</v>
      </c>
      <c r="M60" s="161">
        <v>8.0799999999999997E-2</v>
      </c>
      <c r="N60" s="98">
        <v>8.0417000000000005</v>
      </c>
      <c r="O60" s="161">
        <v>2.0765600000000002</v>
      </c>
      <c r="P60" s="98">
        <f t="shared" si="12"/>
        <v>3.773584905660377</v>
      </c>
      <c r="Q60" s="98">
        <f t="shared" si="13"/>
        <v>3.2229614730001548</v>
      </c>
    </row>
    <row r="61" spans="1:17" ht="14.45">
      <c r="A61" s="158" t="s">
        <v>201</v>
      </c>
      <c r="B61" s="161">
        <v>0.52</v>
      </c>
      <c r="C61" s="161">
        <v>5.5530000000000003E-2</v>
      </c>
      <c r="D61" s="161">
        <v>8.0799999999999997E-2</v>
      </c>
      <c r="E61" s="161">
        <v>2.8486799999999999</v>
      </c>
      <c r="F61" s="161">
        <v>2.0765600000000002</v>
      </c>
      <c r="G61" s="98">
        <f t="shared" si="10"/>
        <v>0.98113207547169812</v>
      </c>
      <c r="H61" s="98">
        <f t="shared" si="11"/>
        <v>0.85919851462169272</v>
      </c>
      <c r="J61" s="98" t="s">
        <v>201</v>
      </c>
      <c r="K61" s="98">
        <v>0.26</v>
      </c>
      <c r="L61" s="98">
        <v>5.5530000000000003E-2</v>
      </c>
      <c r="M61" s="161">
        <v>8.0799999999999997E-2</v>
      </c>
      <c r="N61" s="98">
        <v>2.8486799999999999</v>
      </c>
      <c r="O61" s="161">
        <v>2.0765600000000002</v>
      </c>
      <c r="P61" s="98">
        <f t="shared" si="12"/>
        <v>0.98113207547169812</v>
      </c>
      <c r="Q61" s="98">
        <f t="shared" si="13"/>
        <v>0.85919851462169272</v>
      </c>
    </row>
    <row r="62" spans="1:17" ht="14.45">
      <c r="A62" s="158" t="s">
        <v>204</v>
      </c>
      <c r="B62" s="161">
        <v>0.44</v>
      </c>
      <c r="C62" s="161">
        <v>5.5629999999999999E-2</v>
      </c>
      <c r="D62" s="161">
        <v>8.0799999999999997E-2</v>
      </c>
      <c r="E62" s="161">
        <v>2.8486799999999999</v>
      </c>
      <c r="F62" s="161">
        <v>2.0765600000000002</v>
      </c>
      <c r="G62" s="98">
        <f t="shared" si="10"/>
        <v>0.83018867924528295</v>
      </c>
      <c r="H62" s="98">
        <f t="shared" si="11"/>
        <v>0.86074578369178389</v>
      </c>
      <c r="J62" s="98" t="s">
        <v>204</v>
      </c>
      <c r="K62" s="98">
        <v>0.22</v>
      </c>
      <c r="L62" s="98">
        <v>5.5629999999999999E-2</v>
      </c>
      <c r="M62" s="161">
        <v>8.0799999999999997E-2</v>
      </c>
      <c r="N62" s="98">
        <v>2.8486799999999999</v>
      </c>
      <c r="O62" s="161">
        <v>2.0765600000000002</v>
      </c>
      <c r="P62" s="98">
        <f t="shared" si="12"/>
        <v>0.83018867924528295</v>
      </c>
      <c r="Q62" s="98">
        <f t="shared" si="13"/>
        <v>0.86074578369178389</v>
      </c>
    </row>
  </sheetData>
  <mergeCells count="7">
    <mergeCell ref="J40:N40"/>
    <mergeCell ref="A52:E52"/>
    <mergeCell ref="J52:N52"/>
    <mergeCell ref="A5:H5"/>
    <mergeCell ref="A16:H16"/>
    <mergeCell ref="A27:H27"/>
    <mergeCell ref="A40:E40"/>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2" ma:contentTypeDescription="Create a new document." ma:contentTypeScope="" ma:versionID="500496b5b96ccfb57279df2aceefed11">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1f42c61676f4345100de7f0f83a1a34b"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_ip_UnifiedCompliancePolicyUIAction xmlns="http://schemas.microsoft.com/sharepoint/v3" xsi:nil="true"/>
    <TaxCatchAll xmlns="4a5dd90e-367a-41ec-8f90-a2fa4b8e94f7" xsi:nil="true"/>
    <lcf76f155ced4ddcb4097134ff3c332f xmlns="5bee7c71-cfe6-48ab-9ba7-3a914dd5e4c4">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8AA4787B-5E77-492C-9C62-3389D2613F86}"/>
</file>

<file path=customXml/itemProps2.xml><?xml version="1.0" encoding="utf-8"?>
<ds:datastoreItem xmlns:ds="http://schemas.openxmlformats.org/officeDocument/2006/customXml" ds:itemID="{71ED2015-9DA6-4661-BD9F-938AB2024F45}"/>
</file>

<file path=customXml/itemProps3.xml><?xml version="1.0" encoding="utf-8"?>
<ds:datastoreItem xmlns:ds="http://schemas.openxmlformats.org/officeDocument/2006/customXml" ds:itemID="{1D678B0B-3B8F-4054-95B3-9DC9C52420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Xiaofeng</dc:creator>
  <cp:keywords/>
  <dc:description/>
  <cp:lastModifiedBy/>
  <cp:revision/>
  <dcterms:created xsi:type="dcterms:W3CDTF">2021-01-04T02:42:11Z</dcterms:created>
  <dcterms:modified xsi:type="dcterms:W3CDTF">2023-11-28T23:28:45Z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